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BS25OtVG0VSwULg5ACQ5V3kcbUShPlUSV4gth+I6ZdUJX8i71CmnqYJjRFfHefpPEN1Z2we9m42TPgnc79zyjg==" workbookSaltValue="bJul8U9+sXBQRhNbXVB9Aw==" workbookSpinCount="100000" lockStructure="1"/>
  <bookViews>
    <workbookView xWindow="0" yWindow="0" windowWidth="24510" windowHeight="10290"/>
  </bookViews>
  <sheets>
    <sheet name="KRONbuild" sheetId="14" r:id="rId1"/>
    <sheet name="Описание продукции" sheetId="4" r:id="rId2"/>
    <sheet name="-" sheetId="5" state="hidden" r:id="rId3"/>
  </sheets>
  <definedNames>
    <definedName name="л" localSheetId="0">#REF!</definedName>
    <definedName name="л">#REF!</definedName>
    <definedName name="о" localSheetId="0">#REF!</definedName>
    <definedName name="о">#REF!</definedName>
    <definedName name="сумма" localSheetId="2">#REF!</definedName>
    <definedName name="сумма" localSheetId="0">#REF!</definedName>
    <definedName name="сумма" localSheetId="1">#REF!</definedName>
    <definedName name="сумма">#REF!</definedName>
    <definedName name="Сумма1" localSheetId="2">#REF!</definedName>
    <definedName name="Сумма1" localSheetId="0">#REF!</definedName>
    <definedName name="Сумма1">#REF!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2" i="5" l="1"/>
  <c r="AD22" i="5" s="1"/>
  <c r="AE22" i="5" s="1"/>
  <c r="AF22" i="5" s="1"/>
  <c r="AA22" i="5"/>
  <c r="AB22" i="5" s="1"/>
  <c r="V22" i="5"/>
  <c r="U22" i="5"/>
  <c r="W22" i="5" s="1"/>
  <c r="X22" i="5" s="1"/>
  <c r="AL22" i="5" s="1"/>
  <c r="AJ22" i="5" s="1"/>
  <c r="AH22" i="5" s="1"/>
  <c r="G22" i="5" s="1"/>
  <c r="J22" i="5" s="1"/>
  <c r="I22" i="5"/>
  <c r="AC12" i="5" l="1"/>
  <c r="AD12" i="5" s="1"/>
  <c r="AE12" i="5" s="1"/>
  <c r="AF12" i="5" s="1"/>
  <c r="AA12" i="5"/>
  <c r="AB12" i="5" s="1"/>
  <c r="V12" i="5"/>
  <c r="U12" i="5"/>
  <c r="Q12" i="5"/>
  <c r="I12" i="5"/>
  <c r="W12" i="5" l="1"/>
  <c r="X12" i="5" s="1"/>
  <c r="AL12" i="5" s="1"/>
  <c r="AJ12" i="5" s="1"/>
  <c r="AH12" i="5" s="1"/>
  <c r="J11" i="14" s="1"/>
  <c r="G12" i="5" l="1"/>
  <c r="J12" i="5" s="1"/>
  <c r="AA11" i="5"/>
  <c r="AB11" i="5" s="1"/>
  <c r="AC11" i="5"/>
  <c r="AD11" i="5" s="1"/>
  <c r="AE11" i="5" s="1"/>
  <c r="AF11" i="5" s="1"/>
  <c r="Q11" i="5"/>
  <c r="U11" i="5"/>
  <c r="V11" i="5"/>
  <c r="I11" i="5"/>
  <c r="AC13" i="5"/>
  <c r="AD13" i="5" s="1"/>
  <c r="AE13" i="5" s="1"/>
  <c r="AF13" i="5" s="1"/>
  <c r="AB13" i="5"/>
  <c r="AA13" i="5"/>
  <c r="V13" i="5"/>
  <c r="U13" i="5"/>
  <c r="W13" i="5" s="1"/>
  <c r="X13" i="5" s="1"/>
  <c r="Q13" i="5"/>
  <c r="I13" i="5"/>
  <c r="AC20" i="5"/>
  <c r="AD20" i="5" s="1"/>
  <c r="AE20" i="5" s="1"/>
  <c r="AF20" i="5" s="1"/>
  <c r="AA20" i="5"/>
  <c r="AB20" i="5" s="1"/>
  <c r="V20" i="5"/>
  <c r="U20" i="5"/>
  <c r="Q20" i="5"/>
  <c r="I20" i="5"/>
  <c r="W20" i="5" l="1"/>
  <c r="X20" i="5" s="1"/>
  <c r="AL20" i="5" s="1"/>
  <c r="AJ20" i="5" s="1"/>
  <c r="AH20" i="5" s="1"/>
  <c r="J16" i="14" s="1"/>
  <c r="AL13" i="5"/>
  <c r="AJ13" i="5" s="1"/>
  <c r="AH13" i="5" s="1"/>
  <c r="J12" i="14" s="1"/>
  <c r="W11" i="5"/>
  <c r="X11" i="5" s="1"/>
  <c r="G20" i="5" l="1"/>
  <c r="J20" i="5" s="1"/>
  <c r="G13" i="5"/>
  <c r="J13" i="5" s="1"/>
  <c r="AL11" i="5"/>
  <c r="AJ11" i="5" s="1"/>
  <c r="AH11" i="5" s="1"/>
  <c r="AA76" i="5"/>
  <c r="AB76" i="5" s="1"/>
  <c r="AC76" i="5"/>
  <c r="AD76" i="5" s="1"/>
  <c r="AE76" i="5" s="1"/>
  <c r="AF76" i="5" s="1"/>
  <c r="AA77" i="5"/>
  <c r="AB77" i="5" s="1"/>
  <c r="AC77" i="5"/>
  <c r="AD77" i="5" s="1"/>
  <c r="AE77" i="5" s="1"/>
  <c r="AF77" i="5" s="1"/>
  <c r="AA78" i="5"/>
  <c r="AB78" i="5" s="1"/>
  <c r="AC78" i="5"/>
  <c r="AD78" i="5" s="1"/>
  <c r="AE78" i="5" s="1"/>
  <c r="AF78" i="5" s="1"/>
  <c r="AA79" i="5"/>
  <c r="AB79" i="5" s="1"/>
  <c r="AC79" i="5"/>
  <c r="AD79" i="5" s="1"/>
  <c r="AE79" i="5" s="1"/>
  <c r="AF79" i="5" s="1"/>
  <c r="AA80" i="5"/>
  <c r="AB80" i="5"/>
  <c r="AC80" i="5"/>
  <c r="AD80" i="5" s="1"/>
  <c r="AE80" i="5" s="1"/>
  <c r="AF80" i="5" s="1"/>
  <c r="AA81" i="5"/>
  <c r="AB81" i="5" s="1"/>
  <c r="AC81" i="5"/>
  <c r="AD81" i="5"/>
  <c r="AE81" i="5" s="1"/>
  <c r="AF81" i="5" s="1"/>
  <c r="U76" i="5"/>
  <c r="V76" i="5"/>
  <c r="U77" i="5"/>
  <c r="U78" i="5"/>
  <c r="U79" i="5"/>
  <c r="U80" i="5"/>
  <c r="V80" i="5"/>
  <c r="U81" i="5"/>
  <c r="Q76" i="5"/>
  <c r="V77" i="5"/>
  <c r="Q78" i="5"/>
  <c r="V79" i="5"/>
  <c r="Q80" i="5"/>
  <c r="V81" i="5"/>
  <c r="I76" i="5"/>
  <c r="I77" i="5"/>
  <c r="I78" i="5"/>
  <c r="I79" i="5"/>
  <c r="I80" i="5"/>
  <c r="I81" i="5"/>
  <c r="G11" i="5" l="1"/>
  <c r="J11" i="5" s="1"/>
  <c r="W81" i="5"/>
  <c r="X81" i="5" s="1"/>
  <c r="Q79" i="5"/>
  <c r="V78" i="5"/>
  <c r="W78" i="5" s="1"/>
  <c r="X78" i="5" s="1"/>
  <c r="W80" i="5"/>
  <c r="X80" i="5" s="1"/>
  <c r="W76" i="5"/>
  <c r="X76" i="5" s="1"/>
  <c r="Q81" i="5"/>
  <c r="Q77" i="5"/>
  <c r="W79" i="5"/>
  <c r="X79" i="5" s="1"/>
  <c r="W77" i="5"/>
  <c r="X77" i="5" s="1"/>
  <c r="AL77" i="5" l="1"/>
  <c r="AJ77" i="5" s="1"/>
  <c r="AH77" i="5" s="1"/>
  <c r="AL76" i="5"/>
  <c r="AJ76" i="5" s="1"/>
  <c r="AH76" i="5" s="1"/>
  <c r="AL81" i="5"/>
  <c r="AJ81" i="5" s="1"/>
  <c r="AH81" i="5" s="1"/>
  <c r="AL79" i="5"/>
  <c r="AJ79" i="5" s="1"/>
  <c r="AH79" i="5" s="1"/>
  <c r="AL80" i="5"/>
  <c r="AJ80" i="5" s="1"/>
  <c r="AH80" i="5" s="1"/>
  <c r="AL78" i="5"/>
  <c r="AJ78" i="5" s="1"/>
  <c r="AH78" i="5" s="1"/>
  <c r="AC127" i="5"/>
  <c r="AD127" i="5" s="1"/>
  <c r="AE127" i="5" s="1"/>
  <c r="AF127" i="5" s="1"/>
  <c r="AA127" i="5"/>
  <c r="AB127" i="5" s="1"/>
  <c r="V127" i="5"/>
  <c r="U127" i="5"/>
  <c r="Q127" i="5"/>
  <c r="I127" i="5"/>
  <c r="AC126" i="5"/>
  <c r="AD126" i="5" s="1"/>
  <c r="AE126" i="5" s="1"/>
  <c r="AF126" i="5" s="1"/>
  <c r="AA126" i="5"/>
  <c r="AB126" i="5" s="1"/>
  <c r="V126" i="5"/>
  <c r="U126" i="5"/>
  <c r="Q126" i="5"/>
  <c r="I126" i="5"/>
  <c r="AC125" i="5"/>
  <c r="AD125" i="5" s="1"/>
  <c r="AE125" i="5" s="1"/>
  <c r="AF125" i="5" s="1"/>
  <c r="AA125" i="5"/>
  <c r="AB125" i="5" s="1"/>
  <c r="V125" i="5"/>
  <c r="U125" i="5"/>
  <c r="Q125" i="5"/>
  <c r="I125" i="5"/>
  <c r="W127" i="5" l="1"/>
  <c r="X127" i="5" s="1"/>
  <c r="G79" i="5"/>
  <c r="J79" i="5" s="1"/>
  <c r="G76" i="5"/>
  <c r="J76" i="5" s="1"/>
  <c r="G78" i="5"/>
  <c r="J78" i="5" s="1"/>
  <c r="G80" i="5"/>
  <c r="J80" i="5" s="1"/>
  <c r="AL127" i="5"/>
  <c r="AJ127" i="5" s="1"/>
  <c r="AH127" i="5" s="1"/>
  <c r="G81" i="5"/>
  <c r="J81" i="5" s="1"/>
  <c r="G77" i="5"/>
  <c r="J77" i="5" s="1"/>
  <c r="W126" i="5"/>
  <c r="X126" i="5" s="1"/>
  <c r="W125" i="5"/>
  <c r="X125" i="5" s="1"/>
  <c r="AC99" i="5"/>
  <c r="AD99" i="5" s="1"/>
  <c r="AE99" i="5" s="1"/>
  <c r="AF99" i="5" s="1"/>
  <c r="AA99" i="5"/>
  <c r="AB99" i="5" s="1"/>
  <c r="U99" i="5"/>
  <c r="Q99" i="5"/>
  <c r="I99" i="5"/>
  <c r="AC98" i="5"/>
  <c r="AD98" i="5" s="1"/>
  <c r="AE98" i="5" s="1"/>
  <c r="AF98" i="5" s="1"/>
  <c r="AA98" i="5"/>
  <c r="AB98" i="5" s="1"/>
  <c r="U98" i="5"/>
  <c r="Q98" i="5"/>
  <c r="I98" i="5"/>
  <c r="AC97" i="5"/>
  <c r="AD97" i="5" s="1"/>
  <c r="AE97" i="5" s="1"/>
  <c r="AF97" i="5" s="1"/>
  <c r="AA97" i="5"/>
  <c r="AB97" i="5" s="1"/>
  <c r="U97" i="5"/>
  <c r="V97" i="5"/>
  <c r="I97" i="5"/>
  <c r="G127" i="5" l="1"/>
  <c r="J127" i="5" s="1"/>
  <c r="AL125" i="5"/>
  <c r="AJ125" i="5" s="1"/>
  <c r="AH125" i="5" s="1"/>
  <c r="AL126" i="5"/>
  <c r="AJ126" i="5" s="1"/>
  <c r="AH126" i="5" s="1"/>
  <c r="Q97" i="5"/>
  <c r="W97" i="5"/>
  <c r="X97" i="5" s="1"/>
  <c r="V99" i="5"/>
  <c r="W99" i="5" s="1"/>
  <c r="X99" i="5" s="1"/>
  <c r="V98" i="5"/>
  <c r="W98" i="5" s="1"/>
  <c r="X98" i="5" s="1"/>
  <c r="G125" i="5" l="1"/>
  <c r="J125" i="5" s="1"/>
  <c r="G126" i="5"/>
  <c r="J126" i="5" s="1"/>
  <c r="AL97" i="5"/>
  <c r="AJ97" i="5" s="1"/>
  <c r="AH97" i="5" s="1"/>
  <c r="AL99" i="5"/>
  <c r="AJ99" i="5" s="1"/>
  <c r="AH99" i="5" s="1"/>
  <c r="AL98" i="5"/>
  <c r="AJ98" i="5" s="1"/>
  <c r="AH98" i="5" s="1"/>
  <c r="G98" i="5" l="1"/>
  <c r="J98" i="5" s="1"/>
  <c r="G99" i="5"/>
  <c r="J99" i="5" s="1"/>
  <c r="G97" i="5"/>
  <c r="J97" i="5" s="1"/>
  <c r="AA66" i="5"/>
  <c r="AB66" i="5" s="1"/>
  <c r="AC66" i="5"/>
  <c r="AD66" i="5" s="1"/>
  <c r="AE66" i="5" s="1"/>
  <c r="AF66" i="5" s="1"/>
  <c r="AA67" i="5"/>
  <c r="AB67" i="5"/>
  <c r="AC67" i="5"/>
  <c r="AD67" i="5" s="1"/>
  <c r="AE67" i="5" s="1"/>
  <c r="AF67" i="5" s="1"/>
  <c r="AA68" i="5"/>
  <c r="AB68" i="5" s="1"/>
  <c r="AC68" i="5"/>
  <c r="AD68" i="5" s="1"/>
  <c r="AE68" i="5" s="1"/>
  <c r="AF68" i="5" s="1"/>
  <c r="AA69" i="5"/>
  <c r="AB69" i="5" s="1"/>
  <c r="AC69" i="5"/>
  <c r="AD69" i="5" s="1"/>
  <c r="AE69" i="5" s="1"/>
  <c r="AF69" i="5" s="1"/>
  <c r="AA70" i="5"/>
  <c r="AB70" i="5" s="1"/>
  <c r="AC70" i="5"/>
  <c r="AD70" i="5" s="1"/>
  <c r="AE70" i="5" s="1"/>
  <c r="AF70" i="5" s="1"/>
  <c r="AA71" i="5"/>
  <c r="AB71" i="5" s="1"/>
  <c r="AC71" i="5"/>
  <c r="AD71" i="5" s="1"/>
  <c r="AE71" i="5" s="1"/>
  <c r="AF71" i="5" s="1"/>
  <c r="AA72" i="5"/>
  <c r="AB72" i="5" s="1"/>
  <c r="AC72" i="5"/>
  <c r="AD72" i="5" s="1"/>
  <c r="AE72" i="5" s="1"/>
  <c r="AF72" i="5" s="1"/>
  <c r="AA73" i="5"/>
  <c r="AB73" i="5" s="1"/>
  <c r="AC73" i="5"/>
  <c r="AD73" i="5" s="1"/>
  <c r="AE73" i="5" s="1"/>
  <c r="AF73" i="5" s="1"/>
  <c r="AA74" i="5"/>
  <c r="AB74" i="5" s="1"/>
  <c r="AC74" i="5"/>
  <c r="AD74" i="5" s="1"/>
  <c r="AE74" i="5" s="1"/>
  <c r="AF74" i="5" s="1"/>
  <c r="AA75" i="5"/>
  <c r="AB75" i="5" s="1"/>
  <c r="AC75" i="5"/>
  <c r="AD75" i="5" s="1"/>
  <c r="AE75" i="5" s="1"/>
  <c r="AF75" i="5" s="1"/>
  <c r="AA82" i="5"/>
  <c r="AB82" i="5" s="1"/>
  <c r="AC82" i="5"/>
  <c r="AD82" i="5" s="1"/>
  <c r="AE82" i="5" s="1"/>
  <c r="AF82" i="5" s="1"/>
  <c r="AA83" i="5"/>
  <c r="AB83" i="5" s="1"/>
  <c r="AC83" i="5"/>
  <c r="AD83" i="5" s="1"/>
  <c r="AE83" i="5" s="1"/>
  <c r="AF83" i="5" s="1"/>
  <c r="AA84" i="5"/>
  <c r="AB84" i="5" s="1"/>
  <c r="AC84" i="5"/>
  <c r="AD84" i="5" s="1"/>
  <c r="AE84" i="5" s="1"/>
  <c r="AF84" i="5" s="1"/>
  <c r="AA85" i="5"/>
  <c r="AB85" i="5" s="1"/>
  <c r="AC85" i="5"/>
  <c r="AD85" i="5" s="1"/>
  <c r="AE85" i="5" s="1"/>
  <c r="AF85" i="5" s="1"/>
  <c r="AA86" i="5"/>
  <c r="AB86" i="5" s="1"/>
  <c r="AC86" i="5"/>
  <c r="AD86" i="5" s="1"/>
  <c r="AE86" i="5" s="1"/>
  <c r="AF86" i="5" s="1"/>
  <c r="AA87" i="5"/>
  <c r="AB87" i="5" s="1"/>
  <c r="AC87" i="5"/>
  <c r="AD87" i="5" s="1"/>
  <c r="AE87" i="5" s="1"/>
  <c r="AF87" i="5" s="1"/>
  <c r="AA88" i="5"/>
  <c r="AB88" i="5" s="1"/>
  <c r="AC88" i="5"/>
  <c r="AD88" i="5" s="1"/>
  <c r="AE88" i="5" s="1"/>
  <c r="AF88" i="5" s="1"/>
  <c r="AA89" i="5"/>
  <c r="AB89" i="5"/>
  <c r="AC89" i="5"/>
  <c r="AD89" i="5" s="1"/>
  <c r="AE89" i="5" s="1"/>
  <c r="AF89" i="5" s="1"/>
  <c r="AA90" i="5"/>
  <c r="AB90" i="5" s="1"/>
  <c r="AC90" i="5"/>
  <c r="AD90" i="5" s="1"/>
  <c r="AE90" i="5" s="1"/>
  <c r="AF90" i="5" s="1"/>
  <c r="AA91" i="5"/>
  <c r="AB91" i="5" s="1"/>
  <c r="AC91" i="5"/>
  <c r="AD91" i="5" s="1"/>
  <c r="AE91" i="5" s="1"/>
  <c r="AF91" i="5" s="1"/>
  <c r="AA92" i="5"/>
  <c r="AB92" i="5" s="1"/>
  <c r="AC92" i="5"/>
  <c r="AD92" i="5" s="1"/>
  <c r="AE92" i="5" s="1"/>
  <c r="AF92" i="5" s="1"/>
  <c r="AA93" i="5"/>
  <c r="AB93" i="5" s="1"/>
  <c r="AC93" i="5"/>
  <c r="AD93" i="5" s="1"/>
  <c r="AE93" i="5" s="1"/>
  <c r="AF93" i="5" s="1"/>
  <c r="AA94" i="5"/>
  <c r="AB94" i="5" s="1"/>
  <c r="AC94" i="5"/>
  <c r="AD94" i="5" s="1"/>
  <c r="AE94" i="5" s="1"/>
  <c r="AF94" i="5" s="1"/>
  <c r="AA95" i="5"/>
  <c r="AB95" i="5" s="1"/>
  <c r="AC95" i="5"/>
  <c r="AD95" i="5" s="1"/>
  <c r="AE95" i="5" s="1"/>
  <c r="AF95" i="5" s="1"/>
  <c r="AA96" i="5"/>
  <c r="AB96" i="5" s="1"/>
  <c r="AC96" i="5"/>
  <c r="AD96" i="5" s="1"/>
  <c r="AE96" i="5" s="1"/>
  <c r="AF96" i="5" s="1"/>
  <c r="U66" i="5"/>
  <c r="U67" i="5"/>
  <c r="U68" i="5"/>
  <c r="U69" i="5"/>
  <c r="U70" i="5"/>
  <c r="U71" i="5"/>
  <c r="U72" i="5"/>
  <c r="U73" i="5"/>
  <c r="U74" i="5"/>
  <c r="U75" i="5"/>
  <c r="U82" i="5"/>
  <c r="U83" i="5"/>
  <c r="U84" i="5"/>
  <c r="U85" i="5"/>
  <c r="U86" i="5"/>
  <c r="U87" i="5"/>
  <c r="U88" i="5"/>
  <c r="U89" i="5"/>
  <c r="U90" i="5"/>
  <c r="U91" i="5"/>
  <c r="U92" i="5"/>
  <c r="U93" i="5"/>
  <c r="U94" i="5"/>
  <c r="U95" i="5"/>
  <c r="U96" i="5"/>
  <c r="Q100" i="5"/>
  <c r="Q101" i="5"/>
  <c r="AC102" i="5"/>
  <c r="AD102" i="5" s="1"/>
  <c r="AE102" i="5" s="1"/>
  <c r="AF102" i="5" s="1"/>
  <c r="AA102" i="5"/>
  <c r="AB102" i="5" s="1"/>
  <c r="V102" i="5"/>
  <c r="U102" i="5"/>
  <c r="Q102" i="5"/>
  <c r="I102" i="5"/>
  <c r="AC101" i="5"/>
  <c r="AD101" i="5" s="1"/>
  <c r="AE101" i="5" s="1"/>
  <c r="AF101" i="5" s="1"/>
  <c r="AA101" i="5"/>
  <c r="AB101" i="5" s="1"/>
  <c r="V101" i="5"/>
  <c r="U101" i="5"/>
  <c r="I101" i="5"/>
  <c r="W101" i="5" l="1"/>
  <c r="X101" i="5" s="1"/>
  <c r="W102" i="5"/>
  <c r="X102" i="5" s="1"/>
  <c r="AL102" i="5" l="1"/>
  <c r="AJ102" i="5" s="1"/>
  <c r="AH102" i="5" s="1"/>
  <c r="AL101" i="5"/>
  <c r="AJ101" i="5" s="1"/>
  <c r="AH101" i="5" s="1"/>
  <c r="I69" i="5"/>
  <c r="I70" i="5"/>
  <c r="I71" i="5"/>
  <c r="I72" i="5"/>
  <c r="I73" i="5"/>
  <c r="I74" i="5"/>
  <c r="I75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68" i="5"/>
  <c r="I67" i="5"/>
  <c r="I66" i="5"/>
  <c r="Q65" i="5"/>
  <c r="G101" i="5" l="1"/>
  <c r="J101" i="5" s="1"/>
  <c r="G102" i="5"/>
  <c r="J102" i="5" s="1"/>
  <c r="Q95" i="5"/>
  <c r="V95" i="5"/>
  <c r="W95" i="5" s="1"/>
  <c r="X95" i="5" s="1"/>
  <c r="Q87" i="5"/>
  <c r="V87" i="5"/>
  <c r="W87" i="5" s="1"/>
  <c r="X87" i="5" s="1"/>
  <c r="Q73" i="5"/>
  <c r="V73" i="5"/>
  <c r="W73" i="5" s="1"/>
  <c r="X73" i="5" s="1"/>
  <c r="Q90" i="5"/>
  <c r="V90" i="5"/>
  <c r="W90" i="5" s="1"/>
  <c r="X90" i="5" s="1"/>
  <c r="Q82" i="5"/>
  <c r="V82" i="5"/>
  <c r="W82" i="5" s="1"/>
  <c r="X82" i="5" s="1"/>
  <c r="Q68" i="5"/>
  <c r="V68" i="5"/>
  <c r="W68" i="5" s="1"/>
  <c r="X68" i="5" s="1"/>
  <c r="V89" i="5"/>
  <c r="W89" i="5" s="1"/>
  <c r="X89" i="5" s="1"/>
  <c r="Q89" i="5"/>
  <c r="V85" i="5"/>
  <c r="W85" i="5" s="1"/>
  <c r="X85" i="5" s="1"/>
  <c r="Q85" i="5"/>
  <c r="V71" i="5"/>
  <c r="W71" i="5" s="1"/>
  <c r="X71" i="5" s="1"/>
  <c r="Q71" i="5"/>
  <c r="V67" i="5"/>
  <c r="W67" i="5" s="1"/>
  <c r="X67" i="5" s="1"/>
  <c r="Q67" i="5"/>
  <c r="V91" i="5"/>
  <c r="W91" i="5" s="1"/>
  <c r="X91" i="5" s="1"/>
  <c r="Q91" i="5"/>
  <c r="V83" i="5"/>
  <c r="W83" i="5" s="1"/>
  <c r="X83" i="5" s="1"/>
  <c r="Q83" i="5"/>
  <c r="Q69" i="5"/>
  <c r="V69" i="5"/>
  <c r="W69" i="5" s="1"/>
  <c r="X69" i="5" s="1"/>
  <c r="V94" i="5"/>
  <c r="W94" i="5" s="1"/>
  <c r="X94" i="5" s="1"/>
  <c r="Q94" i="5"/>
  <c r="V86" i="5"/>
  <c r="W86" i="5" s="1"/>
  <c r="X86" i="5" s="1"/>
  <c r="Q86" i="5"/>
  <c r="V72" i="5"/>
  <c r="W72" i="5" s="1"/>
  <c r="X72" i="5" s="1"/>
  <c r="Q72" i="5"/>
  <c r="Q66" i="5"/>
  <c r="V66" i="5"/>
  <c r="W66" i="5" s="1"/>
  <c r="X66" i="5" s="1"/>
  <c r="V93" i="5"/>
  <c r="W93" i="5" s="1"/>
  <c r="X93" i="5" s="1"/>
  <c r="Q93" i="5"/>
  <c r="V75" i="5"/>
  <c r="W75" i="5" s="1"/>
  <c r="X75" i="5" s="1"/>
  <c r="Q75" i="5"/>
  <c r="Q96" i="5"/>
  <c r="V96" i="5"/>
  <c r="W96" i="5" s="1"/>
  <c r="X96" i="5" s="1"/>
  <c r="Q92" i="5"/>
  <c r="V92" i="5"/>
  <c r="W92" i="5" s="1"/>
  <c r="X92" i="5" s="1"/>
  <c r="Q88" i="5"/>
  <c r="V88" i="5"/>
  <c r="W88" i="5" s="1"/>
  <c r="X88" i="5" s="1"/>
  <c r="Q84" i="5"/>
  <c r="V84" i="5"/>
  <c r="W84" i="5" s="1"/>
  <c r="X84" i="5" s="1"/>
  <c r="Q74" i="5"/>
  <c r="V74" i="5"/>
  <c r="W74" i="5" s="1"/>
  <c r="X74" i="5" s="1"/>
  <c r="Q70" i="5"/>
  <c r="V70" i="5"/>
  <c r="W70" i="5" s="1"/>
  <c r="X70" i="5" s="1"/>
  <c r="AL74" i="5" l="1"/>
  <c r="AJ74" i="5" s="1"/>
  <c r="AH74" i="5" s="1"/>
  <c r="AL90" i="5"/>
  <c r="AJ90" i="5" s="1"/>
  <c r="AH90" i="5" s="1"/>
  <c r="AL93" i="5"/>
  <c r="AJ93" i="5" s="1"/>
  <c r="AH93" i="5" s="1"/>
  <c r="AL72" i="5"/>
  <c r="AJ72" i="5" s="1"/>
  <c r="AH72" i="5" s="1"/>
  <c r="AL94" i="5"/>
  <c r="AJ94" i="5" s="1"/>
  <c r="AH94" i="5" s="1"/>
  <c r="AL83" i="5"/>
  <c r="AJ83" i="5" s="1"/>
  <c r="AH83" i="5" s="1"/>
  <c r="AL67" i="5"/>
  <c r="AJ67" i="5" s="1"/>
  <c r="AH67" i="5" s="1"/>
  <c r="AL85" i="5"/>
  <c r="AJ85" i="5" s="1"/>
  <c r="AH85" i="5" s="1"/>
  <c r="AL96" i="5"/>
  <c r="AJ96" i="5" s="1"/>
  <c r="AH96" i="5" s="1"/>
  <c r="AL92" i="5"/>
  <c r="AJ92" i="5" s="1"/>
  <c r="AH92" i="5" s="1"/>
  <c r="AL88" i="5"/>
  <c r="AJ88" i="5" s="1"/>
  <c r="AH88" i="5" s="1"/>
  <c r="AL68" i="5"/>
  <c r="AJ68" i="5" s="1"/>
  <c r="AH68" i="5" s="1"/>
  <c r="AL87" i="5"/>
  <c r="AJ87" i="5" s="1"/>
  <c r="AH87" i="5" s="1"/>
  <c r="AL70" i="5"/>
  <c r="AJ70" i="5" s="1"/>
  <c r="AH70" i="5" s="1"/>
  <c r="AL84" i="5"/>
  <c r="AJ84" i="5" s="1"/>
  <c r="AH84" i="5" s="1"/>
  <c r="AL66" i="5"/>
  <c r="AJ66" i="5" s="1"/>
  <c r="AH66" i="5" s="1"/>
  <c r="AL69" i="5"/>
  <c r="AJ69" i="5" s="1"/>
  <c r="AH69" i="5" s="1"/>
  <c r="AL82" i="5"/>
  <c r="AJ82" i="5" s="1"/>
  <c r="AH82" i="5" s="1"/>
  <c r="AL73" i="5"/>
  <c r="AJ73" i="5" s="1"/>
  <c r="AH73" i="5" s="1"/>
  <c r="AL95" i="5"/>
  <c r="AJ95" i="5" s="1"/>
  <c r="AH95" i="5" s="1"/>
  <c r="AL75" i="5"/>
  <c r="AJ75" i="5" s="1"/>
  <c r="AH75" i="5" s="1"/>
  <c r="AL86" i="5"/>
  <c r="AJ86" i="5" s="1"/>
  <c r="AH86" i="5" s="1"/>
  <c r="AL91" i="5"/>
  <c r="AJ91" i="5" s="1"/>
  <c r="AH91" i="5" s="1"/>
  <c r="AL71" i="5"/>
  <c r="AJ71" i="5" s="1"/>
  <c r="AH71" i="5" s="1"/>
  <c r="AL89" i="5"/>
  <c r="AJ89" i="5" s="1"/>
  <c r="AH89" i="5" s="1"/>
  <c r="AA50" i="5"/>
  <c r="AB50" i="5" s="1"/>
  <c r="AC50" i="5"/>
  <c r="AD50" i="5" s="1"/>
  <c r="AE50" i="5" s="1"/>
  <c r="AF50" i="5" s="1"/>
  <c r="U50" i="5"/>
  <c r="Q50" i="5"/>
  <c r="I50" i="5"/>
  <c r="G91" i="5" l="1"/>
  <c r="J91" i="5" s="1"/>
  <c r="G73" i="5"/>
  <c r="J73" i="5" s="1"/>
  <c r="G75" i="5"/>
  <c r="J75" i="5" s="1"/>
  <c r="G89" i="5"/>
  <c r="J89" i="5" s="1"/>
  <c r="G95" i="5"/>
  <c r="J95" i="5" s="1"/>
  <c r="G69" i="5"/>
  <c r="J69" i="5" s="1"/>
  <c r="G87" i="5"/>
  <c r="J87" i="5" s="1"/>
  <c r="G96" i="5"/>
  <c r="J96" i="5" s="1"/>
  <c r="G94" i="5"/>
  <c r="J94" i="5" s="1"/>
  <c r="G74" i="5"/>
  <c r="J74" i="5" s="1"/>
  <c r="G86" i="5"/>
  <c r="J86" i="5" s="1"/>
  <c r="G66" i="5"/>
  <c r="J66" i="5" s="1"/>
  <c r="G68" i="5"/>
  <c r="J68" i="5" s="1"/>
  <c r="G85" i="5"/>
  <c r="J85" i="5" s="1"/>
  <c r="G72" i="5"/>
  <c r="J72" i="5" s="1"/>
  <c r="G71" i="5"/>
  <c r="J71" i="5" s="1"/>
  <c r="G84" i="5"/>
  <c r="J84" i="5" s="1"/>
  <c r="G88" i="5"/>
  <c r="J88" i="5" s="1"/>
  <c r="G67" i="5"/>
  <c r="J67" i="5" s="1"/>
  <c r="G93" i="5"/>
  <c r="J93" i="5" s="1"/>
  <c r="G82" i="5"/>
  <c r="J82" i="5" s="1"/>
  <c r="G70" i="5"/>
  <c r="J70" i="5" s="1"/>
  <c r="G92" i="5"/>
  <c r="J92" i="5" s="1"/>
  <c r="G83" i="5"/>
  <c r="J83" i="5" s="1"/>
  <c r="G90" i="5"/>
  <c r="J90" i="5" s="1"/>
  <c r="V50" i="5"/>
  <c r="W50" i="5" s="1"/>
  <c r="X50" i="5" s="1"/>
  <c r="Q19" i="5"/>
  <c r="Q26" i="5"/>
  <c r="Q31" i="5"/>
  <c r="Q35" i="5"/>
  <c r="Q37" i="5"/>
  <c r="Q52" i="5"/>
  <c r="Q61" i="5"/>
  <c r="Q103" i="5"/>
  <c r="Q106" i="5"/>
  <c r="Q109" i="5"/>
  <c r="Q116" i="5"/>
  <c r="Q123" i="5"/>
  <c r="Q132" i="5"/>
  <c r="Q134" i="5"/>
  <c r="Q10" i="5"/>
  <c r="AL50" i="5" l="1"/>
  <c r="AJ50" i="5" s="1"/>
  <c r="AH50" i="5" s="1"/>
  <c r="J30" i="14" s="1"/>
  <c r="Q14" i="5"/>
  <c r="G50" i="5" l="1"/>
  <c r="J50" i="5" s="1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AC140" i="5"/>
  <c r="AD140" i="5" s="1"/>
  <c r="AE140" i="5" s="1"/>
  <c r="AF140" i="5" s="1"/>
  <c r="AA140" i="5"/>
  <c r="AB140" i="5" s="1"/>
  <c r="U140" i="5"/>
  <c r="I140" i="5"/>
  <c r="AC139" i="5"/>
  <c r="AD139" i="5" s="1"/>
  <c r="AE139" i="5" s="1"/>
  <c r="AF139" i="5" s="1"/>
  <c r="AA139" i="5"/>
  <c r="AB139" i="5" s="1"/>
  <c r="U139" i="5"/>
  <c r="Q139" i="5"/>
  <c r="I139" i="5"/>
  <c r="AC138" i="5"/>
  <c r="AD138" i="5" s="1"/>
  <c r="AE138" i="5" s="1"/>
  <c r="AF138" i="5" s="1"/>
  <c r="AA138" i="5"/>
  <c r="AB138" i="5" s="1"/>
  <c r="U138" i="5"/>
  <c r="Q138" i="5"/>
  <c r="I138" i="5"/>
  <c r="AC137" i="5"/>
  <c r="AD137" i="5" s="1"/>
  <c r="AE137" i="5" s="1"/>
  <c r="AF137" i="5" s="1"/>
  <c r="AA137" i="5"/>
  <c r="AB137" i="5" s="1"/>
  <c r="U137" i="5"/>
  <c r="Q137" i="5"/>
  <c r="I137" i="5"/>
  <c r="AC136" i="5"/>
  <c r="AD136" i="5" s="1"/>
  <c r="AE136" i="5" s="1"/>
  <c r="AF136" i="5" s="1"/>
  <c r="AA136" i="5"/>
  <c r="AB136" i="5" s="1"/>
  <c r="U136" i="5"/>
  <c r="Q136" i="5"/>
  <c r="I136" i="5"/>
  <c r="AC135" i="5"/>
  <c r="AD135" i="5" s="1"/>
  <c r="AE135" i="5" s="1"/>
  <c r="AF135" i="5" s="1"/>
  <c r="AA135" i="5"/>
  <c r="AB135" i="5" s="1"/>
  <c r="U135" i="5"/>
  <c r="Q135" i="5"/>
  <c r="I135" i="5"/>
  <c r="AC133" i="5"/>
  <c r="AD133" i="5" s="1"/>
  <c r="AE133" i="5" s="1"/>
  <c r="AF133" i="5" s="1"/>
  <c r="AA133" i="5"/>
  <c r="AB133" i="5" s="1"/>
  <c r="U133" i="5"/>
  <c r="Q133" i="5"/>
  <c r="I133" i="5"/>
  <c r="AC130" i="5"/>
  <c r="AD130" i="5" s="1"/>
  <c r="AE130" i="5" s="1"/>
  <c r="AF130" i="5" s="1"/>
  <c r="AA130" i="5"/>
  <c r="AB130" i="5" s="1"/>
  <c r="U130" i="5"/>
  <c r="Q130" i="5"/>
  <c r="I130" i="5"/>
  <c r="AC129" i="5"/>
  <c r="AD129" i="5" s="1"/>
  <c r="AE129" i="5" s="1"/>
  <c r="AF129" i="5" s="1"/>
  <c r="AA129" i="5"/>
  <c r="AB129" i="5" s="1"/>
  <c r="U129" i="5"/>
  <c r="Q129" i="5"/>
  <c r="I129" i="5"/>
  <c r="AC128" i="5"/>
  <c r="AD128" i="5" s="1"/>
  <c r="AE128" i="5" s="1"/>
  <c r="AF128" i="5" s="1"/>
  <c r="AA128" i="5"/>
  <c r="AB128" i="5" s="1"/>
  <c r="U128" i="5"/>
  <c r="Q128" i="5"/>
  <c r="I128" i="5"/>
  <c r="AC124" i="5"/>
  <c r="AD124" i="5" s="1"/>
  <c r="AE124" i="5" s="1"/>
  <c r="AF124" i="5" s="1"/>
  <c r="AA124" i="5"/>
  <c r="AB124" i="5" s="1"/>
  <c r="U124" i="5"/>
  <c r="Q124" i="5"/>
  <c r="I124" i="5"/>
  <c r="AC122" i="5"/>
  <c r="AD122" i="5" s="1"/>
  <c r="AE122" i="5" s="1"/>
  <c r="AF122" i="5" s="1"/>
  <c r="AA122" i="5"/>
  <c r="AB122" i="5" s="1"/>
  <c r="U122" i="5"/>
  <c r="Q122" i="5"/>
  <c r="I122" i="5"/>
  <c r="AC121" i="5"/>
  <c r="AD121" i="5" s="1"/>
  <c r="AE121" i="5" s="1"/>
  <c r="AF121" i="5" s="1"/>
  <c r="AA121" i="5"/>
  <c r="AB121" i="5" s="1"/>
  <c r="U121" i="5"/>
  <c r="Q121" i="5"/>
  <c r="I121" i="5"/>
  <c r="AC120" i="5"/>
  <c r="AD120" i="5" s="1"/>
  <c r="AE120" i="5" s="1"/>
  <c r="AF120" i="5" s="1"/>
  <c r="AA120" i="5"/>
  <c r="AB120" i="5" s="1"/>
  <c r="U120" i="5"/>
  <c r="Q120" i="5"/>
  <c r="I120" i="5"/>
  <c r="AC119" i="5"/>
  <c r="AD119" i="5" s="1"/>
  <c r="AE119" i="5" s="1"/>
  <c r="AF119" i="5" s="1"/>
  <c r="AA119" i="5"/>
  <c r="AB119" i="5" s="1"/>
  <c r="U119" i="5"/>
  <c r="Q119" i="5"/>
  <c r="I119" i="5"/>
  <c r="AC118" i="5"/>
  <c r="AD118" i="5" s="1"/>
  <c r="AE118" i="5" s="1"/>
  <c r="AF118" i="5" s="1"/>
  <c r="AA118" i="5"/>
  <c r="AB118" i="5" s="1"/>
  <c r="U118" i="5"/>
  <c r="Q118" i="5"/>
  <c r="I118" i="5"/>
  <c r="AC117" i="5"/>
  <c r="AD117" i="5" s="1"/>
  <c r="AE117" i="5" s="1"/>
  <c r="AF117" i="5" s="1"/>
  <c r="AA117" i="5"/>
  <c r="AB117" i="5" s="1"/>
  <c r="U117" i="5"/>
  <c r="Q117" i="5"/>
  <c r="I117" i="5"/>
  <c r="AC115" i="5"/>
  <c r="AD115" i="5" s="1"/>
  <c r="AE115" i="5" s="1"/>
  <c r="AF115" i="5" s="1"/>
  <c r="AA115" i="5"/>
  <c r="AB115" i="5" s="1"/>
  <c r="U115" i="5"/>
  <c r="Q115" i="5"/>
  <c r="I115" i="5"/>
  <c r="AC114" i="5"/>
  <c r="AD114" i="5" s="1"/>
  <c r="AE114" i="5" s="1"/>
  <c r="AF114" i="5" s="1"/>
  <c r="AA114" i="5"/>
  <c r="AB114" i="5" s="1"/>
  <c r="U114" i="5"/>
  <c r="Q114" i="5"/>
  <c r="I114" i="5"/>
  <c r="AC113" i="5"/>
  <c r="AD113" i="5" s="1"/>
  <c r="AE113" i="5" s="1"/>
  <c r="AF113" i="5" s="1"/>
  <c r="AA113" i="5"/>
  <c r="AB113" i="5" s="1"/>
  <c r="U113" i="5"/>
  <c r="Q113" i="5"/>
  <c r="I113" i="5"/>
  <c r="AC112" i="5"/>
  <c r="AD112" i="5" s="1"/>
  <c r="AE112" i="5" s="1"/>
  <c r="AF112" i="5" s="1"/>
  <c r="AA112" i="5"/>
  <c r="AB112" i="5" s="1"/>
  <c r="U112" i="5"/>
  <c r="Q112" i="5"/>
  <c r="I112" i="5"/>
  <c r="AC111" i="5"/>
  <c r="AD111" i="5" s="1"/>
  <c r="AE111" i="5" s="1"/>
  <c r="AF111" i="5" s="1"/>
  <c r="AA111" i="5"/>
  <c r="AB111" i="5" s="1"/>
  <c r="U111" i="5"/>
  <c r="Q111" i="5"/>
  <c r="I111" i="5"/>
  <c r="AC110" i="5"/>
  <c r="AD110" i="5" s="1"/>
  <c r="AE110" i="5" s="1"/>
  <c r="AF110" i="5" s="1"/>
  <c r="AA110" i="5"/>
  <c r="AB110" i="5" s="1"/>
  <c r="U110" i="5"/>
  <c r="Q110" i="5"/>
  <c r="I110" i="5"/>
  <c r="AC108" i="5"/>
  <c r="AD108" i="5" s="1"/>
  <c r="AE108" i="5" s="1"/>
  <c r="AF108" i="5" s="1"/>
  <c r="AA108" i="5"/>
  <c r="AB108" i="5" s="1"/>
  <c r="U108" i="5"/>
  <c r="Q108" i="5"/>
  <c r="I108" i="5"/>
  <c r="AC107" i="5"/>
  <c r="AD107" i="5" s="1"/>
  <c r="AE107" i="5" s="1"/>
  <c r="AF107" i="5" s="1"/>
  <c r="AA107" i="5"/>
  <c r="AB107" i="5" s="1"/>
  <c r="U107" i="5"/>
  <c r="Q107" i="5"/>
  <c r="I107" i="5"/>
  <c r="AC105" i="5"/>
  <c r="AD105" i="5" s="1"/>
  <c r="AE105" i="5" s="1"/>
  <c r="AF105" i="5" s="1"/>
  <c r="AA105" i="5"/>
  <c r="AB105" i="5" s="1"/>
  <c r="U105" i="5"/>
  <c r="Q105" i="5"/>
  <c r="I105" i="5"/>
  <c r="AC104" i="5"/>
  <c r="AD104" i="5" s="1"/>
  <c r="AE104" i="5" s="1"/>
  <c r="AF104" i="5" s="1"/>
  <c r="AA104" i="5"/>
  <c r="AB104" i="5" s="1"/>
  <c r="U104" i="5"/>
  <c r="Q104" i="5"/>
  <c r="I104" i="5"/>
  <c r="AC64" i="5"/>
  <c r="AD64" i="5" s="1"/>
  <c r="AE64" i="5" s="1"/>
  <c r="AF64" i="5" s="1"/>
  <c r="AA64" i="5"/>
  <c r="AB64" i="5" s="1"/>
  <c r="U64" i="5"/>
  <c r="Q64" i="5"/>
  <c r="I64" i="5"/>
  <c r="AC63" i="5"/>
  <c r="AD63" i="5" s="1"/>
  <c r="AE63" i="5" s="1"/>
  <c r="AF63" i="5" s="1"/>
  <c r="AA63" i="5"/>
  <c r="AB63" i="5" s="1"/>
  <c r="U63" i="5"/>
  <c r="Q63" i="5"/>
  <c r="I63" i="5"/>
  <c r="AC62" i="5"/>
  <c r="AD62" i="5" s="1"/>
  <c r="AE62" i="5" s="1"/>
  <c r="AF62" i="5" s="1"/>
  <c r="AA62" i="5"/>
  <c r="AB62" i="5" s="1"/>
  <c r="U62" i="5"/>
  <c r="Q62" i="5"/>
  <c r="I62" i="5"/>
  <c r="AC60" i="5"/>
  <c r="AD60" i="5" s="1"/>
  <c r="AE60" i="5" s="1"/>
  <c r="AF60" i="5" s="1"/>
  <c r="AA60" i="5"/>
  <c r="AB60" i="5" s="1"/>
  <c r="U60" i="5"/>
  <c r="Q60" i="5"/>
  <c r="I60" i="5"/>
  <c r="AC59" i="5"/>
  <c r="AD59" i="5" s="1"/>
  <c r="AE59" i="5" s="1"/>
  <c r="AF59" i="5" s="1"/>
  <c r="AA59" i="5"/>
  <c r="AB59" i="5" s="1"/>
  <c r="U59" i="5"/>
  <c r="Q59" i="5"/>
  <c r="I59" i="5"/>
  <c r="AC58" i="5"/>
  <c r="AD58" i="5" s="1"/>
  <c r="AE58" i="5" s="1"/>
  <c r="AF58" i="5" s="1"/>
  <c r="AA58" i="5"/>
  <c r="AB58" i="5" s="1"/>
  <c r="U58" i="5"/>
  <c r="Q58" i="5"/>
  <c r="I58" i="5"/>
  <c r="AC57" i="5"/>
  <c r="AD57" i="5" s="1"/>
  <c r="AE57" i="5" s="1"/>
  <c r="AF57" i="5" s="1"/>
  <c r="AA57" i="5"/>
  <c r="AB57" i="5" s="1"/>
  <c r="U57" i="5"/>
  <c r="Q57" i="5"/>
  <c r="I57" i="5"/>
  <c r="AC56" i="5"/>
  <c r="AD56" i="5" s="1"/>
  <c r="AE56" i="5" s="1"/>
  <c r="AF56" i="5" s="1"/>
  <c r="AA56" i="5"/>
  <c r="AB56" i="5" s="1"/>
  <c r="U56" i="5"/>
  <c r="Q56" i="5"/>
  <c r="I56" i="5"/>
  <c r="AC55" i="5"/>
  <c r="AD55" i="5" s="1"/>
  <c r="AE55" i="5" s="1"/>
  <c r="AF55" i="5" s="1"/>
  <c r="AA55" i="5"/>
  <c r="AB55" i="5" s="1"/>
  <c r="U55" i="5"/>
  <c r="Q55" i="5"/>
  <c r="I55" i="5"/>
  <c r="AC54" i="5"/>
  <c r="AD54" i="5" s="1"/>
  <c r="AE54" i="5" s="1"/>
  <c r="AF54" i="5" s="1"/>
  <c r="AA54" i="5"/>
  <c r="AB54" i="5" s="1"/>
  <c r="U54" i="5"/>
  <c r="Q54" i="5"/>
  <c r="I54" i="5"/>
  <c r="AC53" i="5"/>
  <c r="AD53" i="5" s="1"/>
  <c r="AE53" i="5" s="1"/>
  <c r="AF53" i="5" s="1"/>
  <c r="AA53" i="5"/>
  <c r="AB53" i="5" s="1"/>
  <c r="U53" i="5"/>
  <c r="Q53" i="5"/>
  <c r="I53" i="5"/>
  <c r="AC51" i="5"/>
  <c r="AD51" i="5" s="1"/>
  <c r="AE51" i="5" s="1"/>
  <c r="AF51" i="5" s="1"/>
  <c r="AA51" i="5"/>
  <c r="AB51" i="5" s="1"/>
  <c r="U51" i="5"/>
  <c r="Q51" i="5"/>
  <c r="I51" i="5"/>
  <c r="AC49" i="5"/>
  <c r="AD49" i="5" s="1"/>
  <c r="AE49" i="5" s="1"/>
  <c r="AF49" i="5" s="1"/>
  <c r="AA49" i="5"/>
  <c r="AB49" i="5" s="1"/>
  <c r="U49" i="5"/>
  <c r="Q49" i="5"/>
  <c r="I49" i="5"/>
  <c r="AC48" i="5"/>
  <c r="AD48" i="5" s="1"/>
  <c r="AE48" i="5" s="1"/>
  <c r="AF48" i="5" s="1"/>
  <c r="AA48" i="5"/>
  <c r="AB48" i="5" s="1"/>
  <c r="U48" i="5"/>
  <c r="Q48" i="5"/>
  <c r="I48" i="5"/>
  <c r="AC47" i="5"/>
  <c r="AD47" i="5" s="1"/>
  <c r="AE47" i="5" s="1"/>
  <c r="AF47" i="5" s="1"/>
  <c r="AA47" i="5"/>
  <c r="AB47" i="5" s="1"/>
  <c r="U47" i="5"/>
  <c r="Q47" i="5"/>
  <c r="I47" i="5"/>
  <c r="AC46" i="5"/>
  <c r="AD46" i="5" s="1"/>
  <c r="AE46" i="5" s="1"/>
  <c r="AF46" i="5" s="1"/>
  <c r="AA46" i="5"/>
  <c r="AB46" i="5" s="1"/>
  <c r="U46" i="5"/>
  <c r="Q46" i="5"/>
  <c r="I46" i="5"/>
  <c r="AC45" i="5"/>
  <c r="AD45" i="5" s="1"/>
  <c r="AE45" i="5" s="1"/>
  <c r="AF45" i="5" s="1"/>
  <c r="AA45" i="5"/>
  <c r="AB45" i="5" s="1"/>
  <c r="U45" i="5"/>
  <c r="Q45" i="5"/>
  <c r="I45" i="5"/>
  <c r="AC44" i="5"/>
  <c r="AD44" i="5" s="1"/>
  <c r="AE44" i="5" s="1"/>
  <c r="AF44" i="5" s="1"/>
  <c r="AA44" i="5"/>
  <c r="AB44" i="5" s="1"/>
  <c r="U44" i="5"/>
  <c r="Q44" i="5"/>
  <c r="I44" i="5"/>
  <c r="AC43" i="5"/>
  <c r="AD43" i="5" s="1"/>
  <c r="AE43" i="5" s="1"/>
  <c r="AF43" i="5" s="1"/>
  <c r="AA43" i="5"/>
  <c r="AB43" i="5" s="1"/>
  <c r="U43" i="5"/>
  <c r="Q43" i="5"/>
  <c r="I43" i="5"/>
  <c r="AC42" i="5"/>
  <c r="AD42" i="5" s="1"/>
  <c r="AE42" i="5" s="1"/>
  <c r="AF42" i="5" s="1"/>
  <c r="AA42" i="5"/>
  <c r="AB42" i="5" s="1"/>
  <c r="U42" i="5"/>
  <c r="Q42" i="5"/>
  <c r="I42" i="5"/>
  <c r="AC41" i="5"/>
  <c r="AD41" i="5" s="1"/>
  <c r="AE41" i="5" s="1"/>
  <c r="AF41" i="5" s="1"/>
  <c r="AA41" i="5"/>
  <c r="AB41" i="5" s="1"/>
  <c r="U41" i="5"/>
  <c r="Q41" i="5"/>
  <c r="I41" i="5"/>
  <c r="AC40" i="5"/>
  <c r="AD40" i="5" s="1"/>
  <c r="AE40" i="5" s="1"/>
  <c r="AF40" i="5" s="1"/>
  <c r="AA40" i="5"/>
  <c r="AB40" i="5" s="1"/>
  <c r="U40" i="5"/>
  <c r="Q40" i="5"/>
  <c r="I40" i="5"/>
  <c r="AC39" i="5"/>
  <c r="AD39" i="5" s="1"/>
  <c r="AE39" i="5" s="1"/>
  <c r="AF39" i="5" s="1"/>
  <c r="AA39" i="5"/>
  <c r="AB39" i="5" s="1"/>
  <c r="U39" i="5"/>
  <c r="Q39" i="5"/>
  <c r="I39" i="5"/>
  <c r="AC38" i="5"/>
  <c r="AD38" i="5" s="1"/>
  <c r="AE38" i="5" s="1"/>
  <c r="AF38" i="5" s="1"/>
  <c r="AA38" i="5"/>
  <c r="AB38" i="5" s="1"/>
  <c r="U38" i="5"/>
  <c r="Q38" i="5"/>
  <c r="I38" i="5"/>
  <c r="AC36" i="5"/>
  <c r="AD36" i="5" s="1"/>
  <c r="AE36" i="5" s="1"/>
  <c r="AF36" i="5" s="1"/>
  <c r="AA36" i="5"/>
  <c r="AB36" i="5" s="1"/>
  <c r="U36" i="5"/>
  <c r="Q36" i="5"/>
  <c r="I36" i="5"/>
  <c r="AC34" i="5"/>
  <c r="AD34" i="5" s="1"/>
  <c r="AE34" i="5" s="1"/>
  <c r="AF34" i="5" s="1"/>
  <c r="AA34" i="5"/>
  <c r="AB34" i="5" s="1"/>
  <c r="U34" i="5"/>
  <c r="I34" i="5"/>
  <c r="AC33" i="5"/>
  <c r="AD33" i="5" s="1"/>
  <c r="AE33" i="5" s="1"/>
  <c r="AF33" i="5" s="1"/>
  <c r="AA33" i="5"/>
  <c r="AB33" i="5" s="1"/>
  <c r="U33" i="5"/>
  <c r="Q33" i="5"/>
  <c r="I33" i="5"/>
  <c r="AC32" i="5"/>
  <c r="AD32" i="5" s="1"/>
  <c r="AE32" i="5" s="1"/>
  <c r="AF32" i="5" s="1"/>
  <c r="AA32" i="5"/>
  <c r="AB32" i="5" s="1"/>
  <c r="U32" i="5"/>
  <c r="I32" i="5"/>
  <c r="AC30" i="5"/>
  <c r="AD30" i="5" s="1"/>
  <c r="AE30" i="5" s="1"/>
  <c r="AF30" i="5" s="1"/>
  <c r="AA30" i="5"/>
  <c r="AB30" i="5" s="1"/>
  <c r="U30" i="5"/>
  <c r="Q30" i="5"/>
  <c r="I30" i="5"/>
  <c r="AC29" i="5"/>
  <c r="AD29" i="5" s="1"/>
  <c r="AE29" i="5" s="1"/>
  <c r="AF29" i="5" s="1"/>
  <c r="AA29" i="5"/>
  <c r="AB29" i="5" s="1"/>
  <c r="U29" i="5"/>
  <c r="Q29" i="5"/>
  <c r="I29" i="5"/>
  <c r="AC28" i="5"/>
  <c r="AD28" i="5" s="1"/>
  <c r="AE28" i="5" s="1"/>
  <c r="AF28" i="5" s="1"/>
  <c r="AA28" i="5"/>
  <c r="AB28" i="5" s="1"/>
  <c r="U28" i="5"/>
  <c r="Q28" i="5"/>
  <c r="I28" i="5"/>
  <c r="AC27" i="5"/>
  <c r="AD27" i="5" s="1"/>
  <c r="AE27" i="5" s="1"/>
  <c r="AF27" i="5" s="1"/>
  <c r="AA27" i="5"/>
  <c r="AB27" i="5" s="1"/>
  <c r="U27" i="5"/>
  <c r="Q27" i="5"/>
  <c r="I27" i="5"/>
  <c r="AC25" i="5"/>
  <c r="AD25" i="5" s="1"/>
  <c r="AE25" i="5" s="1"/>
  <c r="AF25" i="5" s="1"/>
  <c r="AA25" i="5"/>
  <c r="AB25" i="5" s="1"/>
  <c r="U25" i="5"/>
  <c r="Q25" i="5"/>
  <c r="I25" i="5"/>
  <c r="AC24" i="5"/>
  <c r="AD24" i="5" s="1"/>
  <c r="AE24" i="5" s="1"/>
  <c r="AF24" i="5" s="1"/>
  <c r="AA24" i="5"/>
  <c r="AB24" i="5" s="1"/>
  <c r="U24" i="5"/>
  <c r="Q24" i="5"/>
  <c r="I24" i="5"/>
  <c r="AC23" i="5"/>
  <c r="AD23" i="5" s="1"/>
  <c r="AE23" i="5" s="1"/>
  <c r="AF23" i="5" s="1"/>
  <c r="AA23" i="5"/>
  <c r="AB23" i="5" s="1"/>
  <c r="U23" i="5"/>
  <c r="Q23" i="5"/>
  <c r="I23" i="5"/>
  <c r="AC21" i="5"/>
  <c r="AD21" i="5" s="1"/>
  <c r="AE21" i="5" s="1"/>
  <c r="AF21" i="5" s="1"/>
  <c r="AA21" i="5"/>
  <c r="AB21" i="5" s="1"/>
  <c r="U21" i="5"/>
  <c r="Q21" i="5"/>
  <c r="I21" i="5"/>
  <c r="AC18" i="5"/>
  <c r="AD18" i="5" s="1"/>
  <c r="AE18" i="5" s="1"/>
  <c r="AF18" i="5" s="1"/>
  <c r="AA18" i="5"/>
  <c r="AB18" i="5" s="1"/>
  <c r="U18" i="5"/>
  <c r="Q18" i="5"/>
  <c r="I18" i="5"/>
  <c r="AC17" i="5"/>
  <c r="AD17" i="5" s="1"/>
  <c r="AE17" i="5" s="1"/>
  <c r="AF17" i="5" s="1"/>
  <c r="AA17" i="5"/>
  <c r="AB17" i="5" s="1"/>
  <c r="U17" i="5"/>
  <c r="Q17" i="5"/>
  <c r="I17" i="5"/>
  <c r="AC16" i="5"/>
  <c r="AD16" i="5" s="1"/>
  <c r="AE16" i="5" s="1"/>
  <c r="AF16" i="5" s="1"/>
  <c r="AA16" i="5"/>
  <c r="AB16" i="5" s="1"/>
  <c r="U16" i="5"/>
  <c r="Q16" i="5"/>
  <c r="I16" i="5"/>
  <c r="AC15" i="5"/>
  <c r="AD15" i="5" s="1"/>
  <c r="AE15" i="5" s="1"/>
  <c r="AF15" i="5" s="1"/>
  <c r="AA15" i="5"/>
  <c r="AB15" i="5" s="1"/>
  <c r="U15" i="5"/>
  <c r="Q15" i="5"/>
  <c r="I15" i="5"/>
  <c r="AC14" i="5"/>
  <c r="AD14" i="5" s="1"/>
  <c r="AE14" i="5" s="1"/>
  <c r="AF14" i="5" s="1"/>
  <c r="AA14" i="5"/>
  <c r="AB14" i="5" s="1"/>
  <c r="U14" i="5"/>
  <c r="I14" i="5"/>
  <c r="V48" i="5" l="1"/>
  <c r="W48" i="5" s="1"/>
  <c r="X48" i="5" s="1"/>
  <c r="V124" i="5"/>
  <c r="W124" i="5" s="1"/>
  <c r="X124" i="5" s="1"/>
  <c r="V46" i="5"/>
  <c r="W46" i="5" s="1"/>
  <c r="X46" i="5" s="1"/>
  <c r="V113" i="5"/>
  <c r="W113" i="5" s="1"/>
  <c r="X113" i="5" s="1"/>
  <c r="V111" i="5"/>
  <c r="W111" i="5" s="1"/>
  <c r="X111" i="5" s="1"/>
  <c r="V138" i="5"/>
  <c r="W138" i="5" s="1"/>
  <c r="X138" i="5" s="1"/>
  <c r="V39" i="5"/>
  <c r="W39" i="5" s="1"/>
  <c r="X39" i="5" s="1"/>
  <c r="V137" i="5"/>
  <c r="W137" i="5" s="1"/>
  <c r="X137" i="5" s="1"/>
  <c r="V40" i="5"/>
  <c r="W40" i="5" s="1"/>
  <c r="X40" i="5" s="1"/>
  <c r="V45" i="5"/>
  <c r="W45" i="5" s="1"/>
  <c r="X45" i="5" s="1"/>
  <c r="V47" i="5"/>
  <c r="W47" i="5" s="1"/>
  <c r="X47" i="5" s="1"/>
  <c r="V129" i="5"/>
  <c r="W129" i="5" s="1"/>
  <c r="X129" i="5" s="1"/>
  <c r="V49" i="5"/>
  <c r="V51" i="5"/>
  <c r="W51" i="5" s="1"/>
  <c r="X51" i="5" s="1"/>
  <c r="V62" i="5"/>
  <c r="V63" i="5"/>
  <c r="W63" i="5" s="1"/>
  <c r="X63" i="5" s="1"/>
  <c r="V104" i="5"/>
  <c r="V110" i="5"/>
  <c r="W110" i="5" s="1"/>
  <c r="X110" i="5" s="1"/>
  <c r="V112" i="5"/>
  <c r="W112" i="5" s="1"/>
  <c r="X112" i="5" s="1"/>
  <c r="V128" i="5"/>
  <c r="W128" i="5" s="1"/>
  <c r="X128" i="5" s="1"/>
  <c r="V136" i="5"/>
  <c r="W136" i="5" s="1"/>
  <c r="X136" i="5" s="1"/>
  <c r="V135" i="5"/>
  <c r="W135" i="5" s="1"/>
  <c r="X135" i="5" s="1"/>
  <c r="V139" i="5"/>
  <c r="W139" i="5" s="1"/>
  <c r="X139" i="5" s="1"/>
  <c r="V32" i="5"/>
  <c r="W32" i="5" s="1"/>
  <c r="X32" i="5" s="1"/>
  <c r="Q32" i="5"/>
  <c r="V105" i="5"/>
  <c r="W105" i="5" s="1"/>
  <c r="X105" i="5" s="1"/>
  <c r="V114" i="5"/>
  <c r="W114" i="5" s="1"/>
  <c r="X114" i="5" s="1"/>
  <c r="V115" i="5"/>
  <c r="W115" i="5" s="1"/>
  <c r="X115" i="5" s="1"/>
  <c r="V140" i="5"/>
  <c r="W140" i="5" s="1"/>
  <c r="X140" i="5" s="1"/>
  <c r="Q140" i="5"/>
  <c r="V36" i="5"/>
  <c r="W36" i="5" s="1"/>
  <c r="X36" i="5" s="1"/>
  <c r="V41" i="5"/>
  <c r="W41" i="5" s="1"/>
  <c r="X41" i="5" s="1"/>
  <c r="V42" i="5"/>
  <c r="W42" i="5" s="1"/>
  <c r="X42" i="5" s="1"/>
  <c r="V43" i="5"/>
  <c r="W43" i="5" s="1"/>
  <c r="X43" i="5" s="1"/>
  <c r="W49" i="5"/>
  <c r="X49" i="5" s="1"/>
  <c r="V130" i="5"/>
  <c r="W130" i="5" s="1"/>
  <c r="X130" i="5" s="1"/>
  <c r="V27" i="5"/>
  <c r="W27" i="5" s="1"/>
  <c r="X27" i="5" s="1"/>
  <c r="V28" i="5"/>
  <c r="W28" i="5" s="1"/>
  <c r="X28" i="5" s="1"/>
  <c r="V29" i="5"/>
  <c r="W29" i="5" s="1"/>
  <c r="X29" i="5" s="1"/>
  <c r="V30" i="5"/>
  <c r="W30" i="5" s="1"/>
  <c r="X30" i="5" s="1"/>
  <c r="V34" i="5"/>
  <c r="W34" i="5" s="1"/>
  <c r="X34" i="5" s="1"/>
  <c r="Q34" i="5"/>
  <c r="V38" i="5"/>
  <c r="W38" i="5" s="1"/>
  <c r="X38" i="5" s="1"/>
  <c r="V44" i="5"/>
  <c r="W44" i="5" s="1"/>
  <c r="X44" i="5" s="1"/>
  <c r="W62" i="5"/>
  <c r="X62" i="5" s="1"/>
  <c r="V25" i="5"/>
  <c r="W25" i="5" s="1"/>
  <c r="X25" i="5" s="1"/>
  <c r="V23" i="5"/>
  <c r="W23" i="5" s="1"/>
  <c r="X23" i="5" s="1"/>
  <c r="V17" i="5"/>
  <c r="W17" i="5" s="1"/>
  <c r="X17" i="5" s="1"/>
  <c r="V18" i="5"/>
  <c r="W18" i="5" s="1"/>
  <c r="X18" i="5" s="1"/>
  <c r="V14" i="5"/>
  <c r="W14" i="5" s="1"/>
  <c r="X14" i="5" s="1"/>
  <c r="V16" i="5"/>
  <c r="W16" i="5" s="1"/>
  <c r="X16" i="5" s="1"/>
  <c r="V15" i="5"/>
  <c r="W15" i="5" s="1"/>
  <c r="X15" i="5" s="1"/>
  <c r="V21" i="5"/>
  <c r="W21" i="5" s="1"/>
  <c r="X21" i="5" s="1"/>
  <c r="V24" i="5"/>
  <c r="W24" i="5" s="1"/>
  <c r="X24" i="5" s="1"/>
  <c r="V33" i="5"/>
  <c r="W33" i="5" s="1"/>
  <c r="X33" i="5" s="1"/>
  <c r="V117" i="5"/>
  <c r="W117" i="5" s="1"/>
  <c r="X117" i="5" s="1"/>
  <c r="V55" i="5"/>
  <c r="W55" i="5" s="1"/>
  <c r="X55" i="5" s="1"/>
  <c r="V59" i="5"/>
  <c r="W59" i="5" s="1"/>
  <c r="X59" i="5" s="1"/>
  <c r="V121" i="5"/>
  <c r="W121" i="5" s="1"/>
  <c r="X121" i="5" s="1"/>
  <c r="V53" i="5"/>
  <c r="W53" i="5" s="1"/>
  <c r="X53" i="5" s="1"/>
  <c r="V57" i="5"/>
  <c r="W57" i="5" s="1"/>
  <c r="X57" i="5" s="1"/>
  <c r="V54" i="5"/>
  <c r="W54" i="5" s="1"/>
  <c r="X54" i="5" s="1"/>
  <c r="V56" i="5"/>
  <c r="W56" i="5" s="1"/>
  <c r="X56" i="5" s="1"/>
  <c r="V58" i="5"/>
  <c r="W58" i="5" s="1"/>
  <c r="X58" i="5" s="1"/>
  <c r="V60" i="5"/>
  <c r="W60" i="5" s="1"/>
  <c r="X60" i="5" s="1"/>
  <c r="W104" i="5"/>
  <c r="X104" i="5" s="1"/>
  <c r="V107" i="5"/>
  <c r="W107" i="5" s="1"/>
  <c r="X107" i="5" s="1"/>
  <c r="V108" i="5"/>
  <c r="W108" i="5" s="1"/>
  <c r="X108" i="5" s="1"/>
  <c r="V119" i="5"/>
  <c r="W119" i="5" s="1"/>
  <c r="X119" i="5" s="1"/>
  <c r="V64" i="5"/>
  <c r="W64" i="5" s="1"/>
  <c r="X64" i="5" s="1"/>
  <c r="V118" i="5"/>
  <c r="W118" i="5" s="1"/>
  <c r="X118" i="5" s="1"/>
  <c r="V120" i="5"/>
  <c r="W120" i="5" s="1"/>
  <c r="X120" i="5" s="1"/>
  <c r="V122" i="5"/>
  <c r="W122" i="5" s="1"/>
  <c r="X122" i="5" s="1"/>
  <c r="V133" i="5"/>
  <c r="W133" i="5" s="1"/>
  <c r="X133" i="5" s="1"/>
  <c r="AL108" i="5" l="1"/>
  <c r="AJ108" i="5" s="1"/>
  <c r="AH108" i="5" s="1"/>
  <c r="AL117" i="5"/>
  <c r="AJ117" i="5" s="1"/>
  <c r="AH117" i="5" s="1"/>
  <c r="AL17" i="5"/>
  <c r="AJ17" i="5" s="1"/>
  <c r="AH17" i="5" s="1"/>
  <c r="AL30" i="5"/>
  <c r="AJ30" i="5" s="1"/>
  <c r="AH30" i="5" s="1"/>
  <c r="J19" i="14" s="1"/>
  <c r="AL43" i="5"/>
  <c r="AJ43" i="5" s="1"/>
  <c r="AH43" i="5" s="1"/>
  <c r="J24" i="14" s="1"/>
  <c r="AL112" i="5"/>
  <c r="AJ112" i="5" s="1"/>
  <c r="AH112" i="5" s="1"/>
  <c r="AL48" i="5"/>
  <c r="AJ48" i="5" s="1"/>
  <c r="AH48" i="5" s="1"/>
  <c r="J29" i="14" s="1"/>
  <c r="AL133" i="5"/>
  <c r="AJ133" i="5" s="1"/>
  <c r="AH133" i="5" s="1"/>
  <c r="AL107" i="5"/>
  <c r="AJ107" i="5" s="1"/>
  <c r="AH107" i="5" s="1"/>
  <c r="AL121" i="5"/>
  <c r="AJ121" i="5" s="1"/>
  <c r="AH121" i="5" s="1"/>
  <c r="AL16" i="5"/>
  <c r="AJ16" i="5" s="1"/>
  <c r="AH16" i="5" s="1"/>
  <c r="AL38" i="5"/>
  <c r="AJ38" i="5" s="1"/>
  <c r="AH38" i="5" s="1"/>
  <c r="AL135" i="5"/>
  <c r="AJ135" i="5" s="1"/>
  <c r="AH135" i="5" s="1"/>
  <c r="AL140" i="5"/>
  <c r="AJ140" i="5" s="1"/>
  <c r="AH140" i="5" s="1"/>
  <c r="AL110" i="5"/>
  <c r="AJ110" i="5" s="1"/>
  <c r="AH110" i="5" s="1"/>
  <c r="AL45" i="5"/>
  <c r="AJ45" i="5" s="1"/>
  <c r="AH45" i="5" s="1"/>
  <c r="J26" i="14" s="1"/>
  <c r="AL122" i="5"/>
  <c r="AJ122" i="5" s="1"/>
  <c r="AH122" i="5" s="1"/>
  <c r="AL64" i="5"/>
  <c r="AJ64" i="5" s="1"/>
  <c r="AH64" i="5" s="1"/>
  <c r="J38" i="14" s="1"/>
  <c r="AL54" i="5"/>
  <c r="AJ54" i="5" s="1"/>
  <c r="AH54" i="5" s="1"/>
  <c r="AL59" i="5"/>
  <c r="AJ59" i="5" s="1"/>
  <c r="AH59" i="5" s="1"/>
  <c r="J34" i="14" s="1"/>
  <c r="AL24" i="5"/>
  <c r="AJ24" i="5" s="1"/>
  <c r="AH24" i="5" s="1"/>
  <c r="AL14" i="5"/>
  <c r="AJ14" i="5" s="1"/>
  <c r="AH14" i="5" s="1"/>
  <c r="J13" i="14" s="1"/>
  <c r="AL25" i="5"/>
  <c r="AJ25" i="5" s="1"/>
  <c r="AH25" i="5" s="1"/>
  <c r="AL28" i="5"/>
  <c r="AJ28" i="5" s="1"/>
  <c r="AH28" i="5" s="1"/>
  <c r="AL130" i="5"/>
  <c r="AJ130" i="5" s="1"/>
  <c r="AH130" i="5" s="1"/>
  <c r="AL41" i="5"/>
  <c r="AJ41" i="5" s="1"/>
  <c r="AH41" i="5" s="1"/>
  <c r="AL115" i="5"/>
  <c r="AJ115" i="5" s="1"/>
  <c r="AH115" i="5" s="1"/>
  <c r="AL32" i="5"/>
  <c r="AJ32" i="5" s="1"/>
  <c r="AH32" i="5" s="1"/>
  <c r="AL136" i="5"/>
  <c r="AJ136" i="5" s="1"/>
  <c r="AH136" i="5" s="1"/>
  <c r="AL40" i="5"/>
  <c r="AJ40" i="5" s="1"/>
  <c r="AH40" i="5" s="1"/>
  <c r="AL138" i="5"/>
  <c r="AJ138" i="5" s="1"/>
  <c r="AH138" i="5" s="1"/>
  <c r="AL124" i="5"/>
  <c r="AJ124" i="5" s="1"/>
  <c r="AH124" i="5" s="1"/>
  <c r="AL118" i="5"/>
  <c r="AJ118" i="5" s="1"/>
  <c r="AH118" i="5" s="1"/>
  <c r="AL58" i="5"/>
  <c r="AJ58" i="5" s="1"/>
  <c r="AH58" i="5" s="1"/>
  <c r="AL53" i="5"/>
  <c r="AJ53" i="5" s="1"/>
  <c r="AH53" i="5" s="1"/>
  <c r="J32" i="14" s="1"/>
  <c r="AL15" i="5"/>
  <c r="AJ15" i="5" s="1"/>
  <c r="AH15" i="5" s="1"/>
  <c r="J14" i="14" s="1"/>
  <c r="AL44" i="5"/>
  <c r="AJ44" i="5" s="1"/>
  <c r="AH44" i="5" s="1"/>
  <c r="J25" i="14" s="1"/>
  <c r="AL137" i="5"/>
  <c r="AJ137" i="5" s="1"/>
  <c r="AH137" i="5" s="1"/>
  <c r="AL105" i="5"/>
  <c r="AJ105" i="5" s="1"/>
  <c r="AH105" i="5" s="1"/>
  <c r="AL47" i="5"/>
  <c r="AJ47" i="5" s="1"/>
  <c r="AH47" i="5" s="1"/>
  <c r="J28" i="14" s="1"/>
  <c r="AL113" i="5"/>
  <c r="AJ113" i="5" s="1"/>
  <c r="AH113" i="5" s="1"/>
  <c r="AL139" i="5"/>
  <c r="AJ139" i="5" s="1"/>
  <c r="AH139" i="5" s="1"/>
  <c r="AL56" i="5"/>
  <c r="AJ56" i="5" s="1"/>
  <c r="AH56" i="5" s="1"/>
  <c r="AL33" i="5"/>
  <c r="AJ33" i="5" s="1"/>
  <c r="AH33" i="5" s="1"/>
  <c r="J21" i="14" s="1"/>
  <c r="AL23" i="5"/>
  <c r="AJ23" i="5" s="1"/>
  <c r="AH23" i="5" s="1"/>
  <c r="AL29" i="5"/>
  <c r="AJ29" i="5" s="1"/>
  <c r="AH29" i="5" s="1"/>
  <c r="AL42" i="5"/>
  <c r="AJ42" i="5" s="1"/>
  <c r="AH42" i="5" s="1"/>
  <c r="AL39" i="5"/>
  <c r="AJ39" i="5" s="1"/>
  <c r="AH39" i="5" s="1"/>
  <c r="AL51" i="5"/>
  <c r="AJ51" i="5" s="1"/>
  <c r="AH51" i="5" s="1"/>
  <c r="AL46" i="5"/>
  <c r="AJ46" i="5" s="1"/>
  <c r="AH46" i="5" s="1"/>
  <c r="J27" i="14" s="1"/>
  <c r="AL104" i="5"/>
  <c r="AJ104" i="5" s="1"/>
  <c r="AH104" i="5" s="1"/>
  <c r="AL120" i="5"/>
  <c r="AJ120" i="5" s="1"/>
  <c r="AH120" i="5" s="1"/>
  <c r="AL119" i="5"/>
  <c r="AJ119" i="5" s="1"/>
  <c r="AH119" i="5" s="1"/>
  <c r="AL60" i="5"/>
  <c r="AJ60" i="5" s="1"/>
  <c r="AH60" i="5" s="1"/>
  <c r="AL57" i="5"/>
  <c r="AJ57" i="5" s="1"/>
  <c r="AH57" i="5" s="1"/>
  <c r="AL55" i="5"/>
  <c r="AJ55" i="5" s="1"/>
  <c r="AH55" i="5" s="1"/>
  <c r="J33" i="14" s="1"/>
  <c r="AL21" i="5"/>
  <c r="AJ21" i="5" s="1"/>
  <c r="AH21" i="5" s="1"/>
  <c r="AL18" i="5"/>
  <c r="AJ18" i="5" s="1"/>
  <c r="AH18" i="5" s="1"/>
  <c r="AL62" i="5"/>
  <c r="AJ62" i="5" s="1"/>
  <c r="AH62" i="5" s="1"/>
  <c r="J36" i="14" s="1"/>
  <c r="AL34" i="5"/>
  <c r="AJ34" i="5" s="1"/>
  <c r="AH34" i="5" s="1"/>
  <c r="J22" i="14" s="1"/>
  <c r="AL27" i="5"/>
  <c r="AJ27" i="5" s="1"/>
  <c r="AH27" i="5" s="1"/>
  <c r="J18" i="14" s="1"/>
  <c r="AL49" i="5"/>
  <c r="AJ49" i="5" s="1"/>
  <c r="AH49" i="5" s="1"/>
  <c r="AL36" i="5"/>
  <c r="AJ36" i="5" s="1"/>
  <c r="AH36" i="5" s="1"/>
  <c r="AL114" i="5"/>
  <c r="AJ114" i="5" s="1"/>
  <c r="AH114" i="5" s="1"/>
  <c r="AL128" i="5"/>
  <c r="AJ128" i="5" s="1"/>
  <c r="AH128" i="5" s="1"/>
  <c r="AL63" i="5"/>
  <c r="AJ63" i="5" s="1"/>
  <c r="AH63" i="5" s="1"/>
  <c r="J37" i="14" s="1"/>
  <c r="AL129" i="5"/>
  <c r="AJ129" i="5" s="1"/>
  <c r="AH129" i="5" s="1"/>
  <c r="AL111" i="5"/>
  <c r="AJ111" i="5" s="1"/>
  <c r="AH111" i="5" s="1"/>
  <c r="G108" i="5"/>
  <c r="J108" i="5" s="1"/>
  <c r="G118" i="5" l="1"/>
  <c r="J118" i="5" s="1"/>
  <c r="G129" i="5"/>
  <c r="J8" i="14"/>
  <c r="G113" i="5"/>
  <c r="J113" i="5" s="1"/>
  <c r="G57" i="5"/>
  <c r="J57" i="5" s="1"/>
  <c r="G105" i="5"/>
  <c r="J105" i="5" s="1"/>
  <c r="G138" i="5"/>
  <c r="J138" i="5" s="1"/>
  <c r="G25" i="5"/>
  <c r="J25" i="5" s="1"/>
  <c r="G110" i="5"/>
  <c r="J110" i="5" s="1"/>
  <c r="G17" i="5"/>
  <c r="J17" i="5" s="1"/>
  <c r="G128" i="5"/>
  <c r="J128" i="5" s="1"/>
  <c r="G130" i="5"/>
  <c r="J130" i="5" s="1"/>
  <c r="G24" i="5"/>
  <c r="J24" i="5" s="1"/>
  <c r="G140" i="5"/>
  <c r="J140" i="5" s="1"/>
  <c r="G29" i="5"/>
  <c r="J29" i="5" s="1"/>
  <c r="G137" i="5"/>
  <c r="J137" i="5" s="1"/>
  <c r="G112" i="5"/>
  <c r="J112" i="5" s="1"/>
  <c r="G16" i="5"/>
  <c r="J16" i="5" s="1"/>
  <c r="G27" i="5"/>
  <c r="J27" i="5" s="1"/>
  <c r="G51" i="5"/>
  <c r="J51" i="5" s="1"/>
  <c r="G36" i="5"/>
  <c r="J36" i="5" s="1"/>
  <c r="G21" i="5"/>
  <c r="J21" i="5" s="1"/>
  <c r="G15" i="5"/>
  <c r="J15" i="5" s="1"/>
  <c r="G30" i="5"/>
  <c r="J30" i="5" s="1"/>
  <c r="G34" i="5"/>
  <c r="J34" i="5" s="1"/>
  <c r="G32" i="5"/>
  <c r="J32" i="5" s="1"/>
  <c r="G121" i="5"/>
  <c r="J121" i="5" s="1"/>
  <c r="G120" i="5"/>
  <c r="J120" i="5" s="1"/>
  <c r="G39" i="5"/>
  <c r="J39" i="5" s="1"/>
  <c r="G58" i="5"/>
  <c r="J58" i="5" s="1"/>
  <c r="G59" i="5"/>
  <c r="J59" i="5" s="1"/>
  <c r="G45" i="5"/>
  <c r="J45" i="5" s="1"/>
  <c r="G117" i="5"/>
  <c r="J117" i="5" s="1"/>
  <c r="G111" i="5"/>
  <c r="J111" i="5" s="1"/>
  <c r="G114" i="5"/>
  <c r="J114" i="5" s="1"/>
  <c r="G46" i="5"/>
  <c r="J46" i="5" s="1"/>
  <c r="G124" i="5"/>
  <c r="J124" i="5" s="1"/>
  <c r="G64" i="5"/>
  <c r="J64" i="5" s="1"/>
  <c r="G55" i="5"/>
  <c r="J55" i="5" s="1"/>
  <c r="G139" i="5"/>
  <c r="J139" i="5" s="1"/>
  <c r="G28" i="5"/>
  <c r="J28" i="5" s="1"/>
  <c r="G63" i="5"/>
  <c r="J63" i="5" s="1"/>
  <c r="G18" i="5"/>
  <c r="J18" i="5" s="1"/>
  <c r="G33" i="5"/>
  <c r="J33" i="5" s="1"/>
  <c r="G47" i="5"/>
  <c r="J47" i="5" s="1"/>
  <c r="G41" i="5"/>
  <c r="J41" i="5" s="1"/>
  <c r="G38" i="5"/>
  <c r="J38" i="5" s="1"/>
  <c r="G133" i="5"/>
  <c r="J133" i="5" s="1"/>
  <c r="G42" i="5"/>
  <c r="J42" i="5" s="1"/>
  <c r="G48" i="5"/>
  <c r="J48" i="5" s="1"/>
  <c r="G49" i="5"/>
  <c r="J49" i="5" s="1"/>
  <c r="G54" i="5"/>
  <c r="J54" i="5" s="1"/>
  <c r="G14" i="5"/>
  <c r="J14" i="5" s="1"/>
  <c r="G53" i="5"/>
  <c r="J53" i="5" s="1"/>
  <c r="G60" i="5"/>
  <c r="J60" i="5" s="1"/>
  <c r="G23" i="5"/>
  <c r="J23" i="5" s="1"/>
  <c r="G136" i="5"/>
  <c r="J136" i="5" s="1"/>
  <c r="G135" i="5"/>
  <c r="J135" i="5" s="1"/>
  <c r="G43" i="5"/>
  <c r="J43" i="5" s="1"/>
  <c r="G115" i="5"/>
  <c r="J115" i="5" s="1"/>
  <c r="G40" i="5"/>
  <c r="J40" i="5" s="1"/>
  <c r="G104" i="5"/>
  <c r="J104" i="5" s="1"/>
  <c r="G119" i="5"/>
  <c r="J119" i="5" s="1"/>
  <c r="G62" i="5"/>
  <c r="J62" i="5" s="1"/>
  <c r="G44" i="5"/>
  <c r="J44" i="5" s="1"/>
  <c r="G56" i="5"/>
  <c r="J56" i="5" s="1"/>
  <c r="G122" i="5"/>
  <c r="J122" i="5" s="1"/>
  <c r="G107" i="5"/>
  <c r="J107" i="5" s="1"/>
  <c r="J129" i="5"/>
  <c r="I164" i="5" l="1"/>
  <c r="J8" i="5" s="1"/>
</calcChain>
</file>

<file path=xl/sharedStrings.xml><?xml version="1.0" encoding="utf-8"?>
<sst xmlns="http://schemas.openxmlformats.org/spreadsheetml/2006/main" count="840" uniqueCount="584">
  <si>
    <t>изображение</t>
  </si>
  <si>
    <t>наименование</t>
  </si>
  <si>
    <t>Профессиональная монтажная пена KRONbuild (пистолетная)</t>
  </si>
  <si>
    <t>вес
(грамм)</t>
  </si>
  <si>
    <t>выход
(литров)</t>
  </si>
  <si>
    <t>количество в коробке</t>
  </si>
  <si>
    <t>Очиститель монтажной пены</t>
  </si>
  <si>
    <t>Лето PRO 70</t>
  </si>
  <si>
    <t>Лето Ultra 65</t>
  </si>
  <si>
    <t>Лето Standart 65</t>
  </si>
  <si>
    <t>Всесезонная PRO 70</t>
  </si>
  <si>
    <t>Всесезонная 65</t>
  </si>
  <si>
    <t>Всесезонная 50+</t>
  </si>
  <si>
    <t>Всесезонная ONE 65</t>
  </si>
  <si>
    <t>Зима PRO 70</t>
  </si>
  <si>
    <t>Зима Ultra 65</t>
  </si>
  <si>
    <t>Зима Standart 65</t>
  </si>
  <si>
    <t xml:space="preserve">Клей-пена </t>
  </si>
  <si>
    <t>артикул</t>
  </si>
  <si>
    <t>FSP70</t>
  </si>
  <si>
    <t>FSU65</t>
  </si>
  <si>
    <t>FSS65</t>
  </si>
  <si>
    <t>FAS70</t>
  </si>
  <si>
    <t>FAO65</t>
  </si>
  <si>
    <t>FAS50</t>
  </si>
  <si>
    <t>FWP70</t>
  </si>
  <si>
    <t>FWU65</t>
  </si>
  <si>
    <t>FWS65</t>
  </si>
  <si>
    <t>FHO65</t>
  </si>
  <si>
    <t>GF800</t>
  </si>
  <si>
    <t>FH400</t>
  </si>
  <si>
    <t>Всесезонная 40+</t>
  </si>
  <si>
    <t>Всесезонная 20+</t>
  </si>
  <si>
    <t>FH200</t>
  </si>
  <si>
    <t>LNB39</t>
  </si>
  <si>
    <t>Клей-герметик на основе гибридных полимеров Crystal (прозрачный)</t>
  </si>
  <si>
    <t>MSC36</t>
  </si>
  <si>
    <t>PSG78</t>
  </si>
  <si>
    <t>Пистолеты для монтажной пены KRONbuild</t>
  </si>
  <si>
    <t>Пистолеты для герметика KRONbuild</t>
  </si>
  <si>
    <t>50+</t>
  </si>
  <si>
    <t>20+</t>
  </si>
  <si>
    <t>40+</t>
  </si>
  <si>
    <t>-</t>
  </si>
  <si>
    <t>PSB78</t>
  </si>
  <si>
    <t>PSW78</t>
  </si>
  <si>
    <t>SNW28</t>
  </si>
  <si>
    <t>SNT28</t>
  </si>
  <si>
    <t>SSW28</t>
  </si>
  <si>
    <t>SST28</t>
  </si>
  <si>
    <t>SUW28</t>
  </si>
  <si>
    <t>SUT28</t>
  </si>
  <si>
    <t>ASA28</t>
  </si>
  <si>
    <t>Вес</t>
  </si>
  <si>
    <t>Итого, кг.</t>
  </si>
  <si>
    <t>Стоимость доставки</t>
  </si>
  <si>
    <t>Ваш заказ
(коробок)</t>
  </si>
  <si>
    <t>Ваш заказ
(штук)</t>
  </si>
  <si>
    <t>Брутто коробки</t>
  </si>
  <si>
    <t>Если включить доставку в стоимость</t>
  </si>
  <si>
    <t>Включить стоимость доставки в цену</t>
  </si>
  <si>
    <t>Оплата за наличные</t>
  </si>
  <si>
    <t>Итого</t>
  </si>
  <si>
    <t>Профессиональная монтажная пена KRONbuild PRO 70
(Всесезонная, Лето, Зима)</t>
  </si>
  <si>
    <t>Профессиональная монтажная пена KRONbuild Ultra 65
(Лето, Зима)</t>
  </si>
  <si>
    <t>Профессиональная монтажная пена KRONbuild 65 (всесезонная)</t>
  </si>
  <si>
    <t>Клей монтажный "Жидкие гвозди"
(бежевый)</t>
  </si>
  <si>
    <t>Профессиональная монтажная пена KRONbuild ONE (всесезонная)</t>
  </si>
  <si>
    <t>Бытовая всесезонная монтажная пена KRONbuild 40+</t>
  </si>
  <si>
    <t>Бытовая всесезонная монтажная пена KRONbuild 20+</t>
  </si>
  <si>
    <t>Универсальный очиститель монтажной пены KRONbuild</t>
  </si>
  <si>
    <t>Пистолет для пены F1</t>
  </si>
  <si>
    <t>Пистолет для пены F2</t>
  </si>
  <si>
    <t>Пистолет для пены F3</t>
  </si>
  <si>
    <t>Пистолет для герметика S1</t>
  </si>
  <si>
    <t>Пистолет для герметика S2</t>
  </si>
  <si>
    <t xml:space="preserve">Полиуретановый герметик KRONBuild PU–40 </t>
  </si>
  <si>
    <t>Стальной облегченный полукорпусной пистолет для нанесения герметика, клея на различные поверхности.</t>
  </si>
  <si>
    <t>Стальной усиленный полукорпусной пистолет применяется для нанесения герметика, клея на различные поверхности с дополнительными функциями среза кончика картриджа и прокалывания застывшего герметика.</t>
  </si>
  <si>
    <t>Качественный акриловый герметик на водной основе для заполнения трещин и малоподвижных швов. Хорошая адгезия с большинством строительных материалов.</t>
  </si>
  <si>
    <t>Полиуретановый герметик PU–40 KRONBuild (белый, серый, черный)Полиуретановый герметик KronBuild – Высококачественный однокомпонентный клей-герметик, созданный на основе полиуретана, и служащий для соединений различных строительных конструкций, в том числе подверженных высоким динамическим нагрузкам, а также герметизации швов:– отличная химическая стойкость;– устойчив к большим динамическим нагрузкам, понижает вибрацию;– после отверждения можно красить;–очень легко наносится;– идеально применим в панельном домостроении, при ремонте дорог и мостов, при герметизации металлических контейнеров, в производстве промышленных полов.</t>
  </si>
  <si>
    <t>Пена монтажная KRONbuild применяется при температуре –5° до +30° С.
Поверхность пены покрывается пленкой за 15–30 минут. 
Пена монтажная KRONbuild полностью затвердевает в течение 24 часов.</t>
  </si>
  <si>
    <t>• Термостойкость затвердевшей пены 
от –55° до + 100°С
• Выход пены более 40 литров
• Объём: 850 мл
• Вес: 600 гр.
• Срок годности 18 месяцев.</t>
  </si>
  <si>
    <t>KRONbuild Pro монтажная пена с превосходной структурой ячеек и хорошей механической прочностью, данная линейка монтажной пены KRONbuild Pro подходит для выполнения таких работ как:
– монтажа окон и дверей;
– заполнения швов и зазоров;
– пустот и сквозных трещин;
– изоляции линий горячего и холодного водоснабжения.</t>
  </si>
  <si>
    <t>• Зима –18° до 30° С. Лето от +5 до + 30° С.
• Выход до 70 литров
• Объем: 850 мл
• Вес: 950 гр.
• Срок годности 18 месяцев</t>
  </si>
  <si>
    <t>• Зима –18° до 30° С. Лето от +5 до + 30° С.
• Выход до 65 литров
• Объем: 850 мл
• Вес: 850 гр.
• Срок годности 18 месяцев</t>
  </si>
  <si>
    <t>• Зима от –18°до +30° С. Лето от +5 до +30°С.
• Выход до 65 литров
• Объём: 850 мл
• Вес: 800 гр.
• Срок годности 18 месяцев</t>
  </si>
  <si>
    <t>KRONbuild монтажная пена с хорошей механической прочностью, также KRONbuild обладает отличной адгезией к большинству строительных материалов: 
– обеспечение тепло- и звукоизоляции;
– заполнение трещин в холодных помещениях (утепление) и щелей в кровельных материалах;
– заделка щелей,
– заполнение пустот вокруг труб отопления, водопроводных труб, на стыках и изгибах;
– заполнение пустот в стенах.</t>
  </si>
  <si>
    <t>• Температура применения от –10С° +30С°
• Выход до 65 литров
• Объём: 850 мл
• Вес: 850 гр.
• Срок годности 18 месяцев.</t>
  </si>
  <si>
    <t>• Температура применения от –10С° +30С°
• Выход до 65 литров
• Объём: 850 мл
• Вес: 770 гр.
• Срок годности 18 месяцев.</t>
  </si>
  <si>
    <t>Монтажная пена KRONbuild подходит для выполнения таких общестроительных работ, как:
– обеспечения тепло- и звукоизоляции;
– заполнение трещин в холодных помещениях (утепление) и щелей в кровельных материалах;
– пеной заделывают места примыкания вытяжек 
и кондиционеров, щели между трубами;
– заполнение пустот вокруг труб отопления, водопроводных труб, на стыках и сгибах, заполнения пустот в стенах.</t>
  </si>
  <si>
    <t>• Термостойкость затвердевшей пены 
от –55° до + 100°С
• Выход пены более 20 литров
• Объём: 500 мл
• Вес: 400 гр.
• Срок годности 18 месяцев.</t>
  </si>
  <si>
    <t>Универсальный очиститель полиуретановый монтажной пены KRONbuild предназначен для очистки загрязнений монтажного пистолета и других поверхностей.</t>
  </si>
  <si>
    <t>• Рекомендуемая температура применения 
от –10 до +40°С.
• Объём: 650 мл
• Вес: 350 гр.
• Срок годности: 24 месяца.</t>
  </si>
  <si>
    <t>• Прост в использовании
• Срок годности не ограничен</t>
  </si>
  <si>
    <t>• Прост в использовании
•Срок годности не ограничен</t>
  </si>
  <si>
    <t>Пистолет для монтажной пены с тефлоновым покрытием модели F3 предназначен для профессионального использования. Необходим для более точного нанесения полиуретановой пены. Пена выходит равномерно. Имеется возможность регулировки выхода пены. 
Высокая точность изготовления и инновационная конструкция обеспечивают герметичность и длительный срок службы. Тефлоновое покрытие обеспечивает улучшенный выход пены и легкость удаления застывшей пены.</t>
  </si>
  <si>
    <t>Силиконовый нейтральный герметик.
KRONbuild – это высококачественный нейтральный силиконовый герметик для герметизации и заполнения швов и стыков как внутри, так и снаружи помещения.
Герметик не вызывает коррозии металлов и не вступает в реакцию со щелочными поверхностями.</t>
  </si>
  <si>
    <t>• Объём: 280 мл
• Вес: 280 гр.
• Срок годности 18 месяцев
• Температурный режим транспортировки 
–20 до +50С</t>
  </si>
  <si>
    <t>• Объём: 280 мл
• Вес: 280 гр.
• Срок годности 18 месяцев
• Температурный режим транспортировки 
–20 до +50С.</t>
  </si>
  <si>
    <t>Силиконовый универсальный Герметик KRONbuild применяется при общих строительных и ремонтных работах как внутри, так и снаружи помещения.
Легко наносится на целый ряд непористых покрытий - например, на стекло, глазированную керамическую плитку и алюминий. Герметик обладает высокой устойчивостью к воздействию меняющихся атмосферных условий и химических веществ.</t>
  </si>
  <si>
    <t>Силиконовый санитарный Герметик KRONbuild (белый/прозрачный) применяется для сантехнических работ при прокладке труб, для обработки стыков и швов, при монтаже кухонного оборудования и ремонтных работах как внутри, так 
и снаружи помещения.
Санитарный герметик имеет гидрофобный наполнитель, фунгицид, обеспечивающий защиту 
от грибка.</t>
  </si>
  <si>
    <t>• Объём: 280 мл
• Вес: 430 гр.
• Срок годности 18 месяцев
• Температурный режим транспортировки 
–20 до +50С.</t>
  </si>
  <si>
    <t>• Объём: 600 мл
• Вес: 780 гр.
• Срок годности 18 месяцев
• Температурный режим транспортировки
–20 до +50С</t>
  </si>
  <si>
    <t>KRONbuild монтажная пена с улучшенной адгезией и хорошей механической прочностью, данная линейка монтажной пены KRONbuild подходит для выполнения таких работ:
– монтажа окон и дверей;
– обеспечения тепло и звукоизоляции;
– монтажа строительных конструкций;
– заполнение трещин в холодных помещениях (утепление);
– заполнение трещин и щелей в кровельных материалах;
– пеной заделывают места примыкания вытяжек 
и кондиционеров, щели между трубами;
– заполнение пустот вокруг труб отопления, водопроводных труб, на стыках и изгиба, заполнения пустот в стенах.</t>
  </si>
  <si>
    <t>Силиконовый НЕЙТРАЛЬНЫЙ герметик KRONbuild
(белый, прозрачный)</t>
  </si>
  <si>
    <t>Силиконовый САНИТАРНЫЙ герметик KRONbuild
(белый, прозрачный)</t>
  </si>
  <si>
    <t>Акриловый герметик KRONbuild
(белый)</t>
  </si>
  <si>
    <t>Вместимость паллета:</t>
  </si>
  <si>
    <r>
      <t xml:space="preserve">Монтажная пена - </t>
    </r>
    <r>
      <rPr>
        <b/>
        <i/>
        <sz val="16"/>
        <color theme="1"/>
        <rFont val="Bahnschrift SemiLight SemiConde"/>
        <family val="2"/>
        <charset val="204"/>
      </rPr>
      <t>56</t>
    </r>
    <r>
      <rPr>
        <i/>
        <sz val="14"/>
        <color theme="1"/>
        <rFont val="Bahnschrift SemiLight SemiConde"/>
        <family val="2"/>
        <charset val="204"/>
      </rPr>
      <t xml:space="preserve"> коробок / 1 паллет</t>
    </r>
  </si>
  <si>
    <t>WS650</t>
  </si>
  <si>
    <t>ПО РФ</t>
  </si>
  <si>
    <t>без округления</t>
  </si>
  <si>
    <t>FPFB1</t>
  </si>
  <si>
    <t>Огнестойкая B1</t>
  </si>
  <si>
    <t>FASST</t>
  </si>
  <si>
    <t>Всесезонная Standart 65</t>
  </si>
  <si>
    <t>804-502-233</t>
  </si>
  <si>
    <t>804-502-224</t>
  </si>
  <si>
    <t>804-502-350</t>
  </si>
  <si>
    <t>804-500-140</t>
  </si>
  <si>
    <t>804-500-142</t>
  </si>
  <si>
    <t>Профессиональная монтажная пена KRONBuild Standart 65
(Всесезонная, Лето, Зима)</t>
  </si>
  <si>
    <t>Пистолет для монтажной пены применятся для профессионального нанесения монтажной пены. Полностью металлический корпус, удобная облегченная пластиковая ручка. Высокая точность изготовления и инновационная конструкция обеспечивают герметичность и длительный срок службы.</t>
  </si>
  <si>
    <t>Пистолет для монтажной пены применяется для профессионального нанесения монтажной пены. Комбинированный корпус, удобная облегченная пластиковая ручка.</t>
  </si>
  <si>
    <t>Пистолет для герметика SK1</t>
  </si>
  <si>
    <t>Пистолет для герметика S600</t>
  </si>
  <si>
    <t>Атмосферостойкий силиконовый герметик WS-650</t>
  </si>
  <si>
    <t>Профессиональная монтажная пена KRONbuild всесезонная 50+</t>
  </si>
  <si>
    <t xml:space="preserve">Клей-пена KRONbuild </t>
  </si>
  <si>
    <t>Бытовая всесезонная монтажная пена KRONbuild ONE 65</t>
  </si>
  <si>
    <t>Профессиональная монтажная пена KRONbuild Огнестойкая B1</t>
  </si>
  <si>
    <t>Скелетный пистолет предназначен для удобного и дозированного выдавливания герметика, используется для работы с картриджами из алюминия, пластика, картона объёмом 310 мл. Такая технологическая операция проводится при строительстве, ремонте: склеивание различных поверхностей, заполнение трещин, швов, пустот.</t>
  </si>
  <si>
    <t>Универсальный пистолет для фолиевых туб 600 мл и картриджей 310 мл используется при выполнении монтажно-строительных и ремонтных работ. Обеспечивает аккуратное и равномерное нанесение герметика. Имеет прочную конструкцию и удобную для захвата рукоятку.</t>
  </si>
  <si>
    <t>FAS65</t>
  </si>
  <si>
    <t>Стоимость доставки за шт.
руб.</t>
  </si>
  <si>
    <t>Вес штуки</t>
  </si>
  <si>
    <t>округление до 3х знаков</t>
  </si>
  <si>
    <t>округление до 2х знаков</t>
  </si>
  <si>
    <t>KRONbuild огнестойкая монтажная пена подходит для выполнения таких работ, как: 
– тепло- и звукоизоляция монтажных швов при установке
– огнеупорных дверей, окон, люков, клапанов;
– заполнение швов и зазоров в огнеупорных стенах, перекрытиях,
перегородках;
– герметизация и заполнение швов и зазоров в конструкциях
с повышенным классом огнестойкости.</t>
  </si>
  <si>
    <t>• Температура применения от +5С° +30С°
• Объём: 850 мл
• Вес: 850 гр.
• Срок годности 18 месяцев.</t>
  </si>
  <si>
    <t>• Температура применения от –10С° +30С°
• Выход до 50 литров
• Объём: 850 мл
• Вес: 650 гр.
• Срок годности 18 месяцев.</t>
  </si>
  <si>
    <t>• Температура применения от –10С° +30С°
• Объём: 850 мл
• Вес: 800 гр.
• Срок годности 18 месяцев.</t>
  </si>
  <si>
    <t>Клей-пена KRONbuild  подходит для выполнения таких общестроительных работ, как:
– крепление теплоизоляционных плит из пенополистирола
(EPS и XPS),пенополиуретана (PUR и PIR), минеральной ваты;
на бетонные, кирпичные, каменные, оштукатуренные, битумные,
металлические и деревянные поверхности в различных системах
наружной и внутренней теплоизоляции;
– при теплоизоляции кровель, а также уплотнения стыков между
плитами при этих работах,
–  для сторительства жилых и не жилых зданий и сооружений малой этажности из пено- и
газоблоков, отсевблоков, шлакоболков, арболитовых блоков.</t>
  </si>
  <si>
    <t>Kлей монтажный универсальный жидкие гвозди Kronbuild подходит для таких работ как:
– приклеивание изделий из различного вида пластика,
древеcины, ДСП, ДВП, металла на бетонные, кирпичные,
каменные, металлические деревянные и другие поверхности;
– фиксация половых досок, приклеивание гипсокартона, подоконников,
декора (в том числе из полистирола), керамической плитки,
– приклеивание стеновых и напольных панелей, герметизации
оконных рам и швов, ремонта кафеля, паркета, зеркал, и изделий
из других деликатных материалов.
Химически нейтрален, не вызывает коррозии металлов</t>
  </si>
  <si>
    <t>• Объём: 280 мл
• Вес: 390 гр.
• Срок годности 18 месяцев
• Температурный режим транспортировки 
–20 до +50С</t>
  </si>
  <si>
    <t>Kлей-герметик универсальный CRYSTAL Kronbuild на основе
гибридных полимеров подходит для таких работ как:
– склеивание и герметизация натурального камня (мрамор, гранит и т.д.);
– склеивание полостей в панелях, порогах, изоляционных плитах,
подоконников, пробке, стекле и минеральной вате, на
поверхностях из дерева, ДСП, металле, кирпиче, штукатурке;
– структурное склеивание в вибростойких конструкциях;
– приклеивание зеркал.</t>
  </si>
  <si>
    <t>• Объём: 280 мл
• Вес: 360 гр.
• Срок годности 18 месяцев
• Температурный режим транспортировки 
–20 до +50С</t>
  </si>
  <si>
    <t>Атмосферостойкий силиконовый герметик KRONbuild WS-650 нейтральной
вулканизации, однокомпонентный среднемодульный, разработанный
для защиты швов в структурных светопрозрачных конструкциях
от атмосферных воздействий подходит для таких работ как:
 – структурное и полуструктурное остекление;
– герметизация компенсационных швов или иных подвижных швов при
общестроительных фасадных работах;
– кровельных работ;
– герметизация швов облицовки фасада из натурального камня, гранита</t>
  </si>
  <si>
    <t>SUB28</t>
  </si>
  <si>
    <t>Герметик аквариумный
(бесцветный, чёрный) 280 мл.</t>
  </si>
  <si>
    <t>Силиконовый УНИВЕРСАЛЬНЫЙ герметик KRONbuild
(белый, прозрачный, чёрный)</t>
  </si>
  <si>
    <t>SAT30</t>
  </si>
  <si>
    <t>Герметик высокотемпературный 300°C (красный) 300 мл.</t>
  </si>
  <si>
    <t>SHR30</t>
  </si>
  <si>
    <t>Высокотемпературный силиконовый герметик подходит для наружных и внутренних работ с повышенным классом огнестойкости. Тип отверждения – нейтральный, под воздействием атмосферной влаги. Характеризуется высокой адгезией к большинству строительных материалов: стекло, кирпич, бетон, металл, дерево, пластик, керамика, эмаль, глазированная плитка. Состав не вызывает образования коррозии и выдерживает кратковременное повышение температуры до +300°С. Продукт отличается низкой степенью усадки, быстрой полимеризацией и высокой адгезией к большинству непористых материалов, содержащих кремний. Эластичный клеевой шов обладает устойчивостью к неблагоприятным атмосферным воздействиям.
Отличается устойчивостью к воздействию большинства моющих и чистящих средств, УФ-излучению, температурным перепадам, а также является бензо- и маслостойким.</t>
  </si>
  <si>
    <t>• Объём: 300 мл
• Вес: 370 гр.
• Срок годности 18 месяцев
• Температурный режим транспортировки 
–20 до +50С</t>
  </si>
  <si>
    <t>• Объём: 280 мл
• Вес: 300 гр.
• Срок годности 18 месяцев
• Температурный режим транспортировки 
–20 до +50С.</t>
  </si>
  <si>
    <t>Представляет собой высококачественный однокомпонентный силиконовый герметик с отличными механическими свойствами и высокой скоростью отверждения для монтажа аквариумов и витрин.
Подходит для таких работ как:
Склеивание стекла при изготовлении и ремонте аквариумов, террариумов. Герметизация соединений из стекла, керамики, нержавеющей стали, эмалированных поверхностей, дерева, ПВХ и других материалов.
Для внутренних и наружных работ, может применяться в помещениях с повышенной влажностью для уплотнения
соединительных швов вокруг душевых кабин, ванн, раковин, бассейнов; герметизация стыков при установке сантехнического оборудования, гидроизоляция поверхностей, заделка швов между плитками.</t>
  </si>
  <si>
    <t>Пистолет для герметика S3</t>
  </si>
  <si>
    <t>804-502-447</t>
  </si>
  <si>
    <t>Стальной усиленный пистолет для нанесения герметика, клея на различные поверхности.</t>
  </si>
  <si>
    <t>GS100</t>
  </si>
  <si>
    <t>LNW39</t>
  </si>
  <si>
    <t>SNT60</t>
  </si>
  <si>
    <t>SAB30</t>
  </si>
  <si>
    <t>Герметик атмосферостойкий силиконовый (черный)</t>
  </si>
  <si>
    <t>Герметик силиконовый нейтральный (бесцветный)
600 мл.</t>
  </si>
  <si>
    <t>Цемент-пена</t>
  </si>
  <si>
    <t>FC850</t>
  </si>
  <si>
    <t>PUI90</t>
  </si>
  <si>
    <t>Напыляемый утеплитель + насадка-распылитель</t>
  </si>
  <si>
    <t>CBR20</t>
  </si>
  <si>
    <t>GSX03</t>
  </si>
  <si>
    <t>Супер-клей KRONbuild цианоакрилатный</t>
  </si>
  <si>
    <t>CF351</t>
  </si>
  <si>
    <t>Супер-клей гель KRONbuild цианоакрилатный</t>
  </si>
  <si>
    <t>GLS30</t>
  </si>
  <si>
    <t>Силикатный герметик KRONbuild высокотемпературный (черный) 1500 ℃
300 мл</t>
  </si>
  <si>
    <t>Цемент-пена KRONbuild - однокомпонентная полиуретановая профессиональная композиция клей-цемент, имеющая специфическое растекание, обеспечивающее минимальное расширение и заполнение неровностей. Позволяет снизить толщину соединительной прокладки по 1-2мм. Улучшает теплоизоляционные свойства кладки, т.к. устраняются потери тепла. Увеличивается скорость кладки и экономится время. Процесс более технологичен и практически безотходен. Затвердевает под воздействием влаги из воздуха. Первичное схватывание через 2 часа. Полное отверждение через 24 часа.</t>
  </si>
  <si>
    <t>• Температура применения от +5С° +30С°
• Объём: 850 мл
• Вес: 900 гр.
• Срок годности 18 месяцев.</t>
  </si>
  <si>
    <t>Напыляемый утеплитель KRONbuild - однокомпонентная полиуретановая теплоизоляция. Используется на объектах жилого и производственного назначения. Применяется при устройстве систем внутренней и наружной теплоизоляции фасадов.
Теплозвукоизоляция:
- Труднодоступных мест;
- Полов, наружных и внутренних стен;
- Конструкций крыш, перегородок и фундаментов;
- Труб, воздуховодов, контейнеров;
- Чердаков, лоджий, террас, мансард.</t>
  </si>
  <si>
    <t>• Объём: 600 мл
• Вес: 550 гр.
• Срок годности 18 месяцев
• Температурный режим транспортировки
–20 до +50С</t>
  </si>
  <si>
    <t>Высококачественный нейтральный силиконовый герметик KRONbuild (бесцветный) 600 мл - для герметизации и заполнения швов и стыков как внутри, так и снаружи помещения.
- Герметизация разделительных перегородок из металла и стекла, соединений обработанного дерева и ПВХ профилей.
- Компенсационные соединения между различными строительными материалами.
- Соединение и уплотнение деформационных швов в элементах сборного типа из бетона, кирпичной кладки и камня.
- Уплотнение соединений между стеклом и оконной или дверной рамой.
- Герметизация и склеивание в производстве фургонов и кузовов.</t>
  </si>
  <si>
    <t xml:space="preserve">   Высокотемпературный герметик 1500°C KRONbuild - высококачественный однокомпонентный жаростойкий клей-герметик на основе силиката, не содержащий асбест. Специально разработан для герметизации печных труб, печей, каминов,
бойлеров и т.д. Выдерживает температуру до +1500°С, не теряя своих свойств. Для профессионального использования.
- Не содержит асбест;
- Жаростойкий, выдерживает температуру до +1500°C;
- Хорошая адгезия к металлам, камню, кафельной плитке, кирпичу, бетону;
- После высыхания формируется твердый шов;
- Хорошие механические и теплоизоляционные свойства;
- Устойчив к резким перепадам температуры окружающего воздуха.</t>
  </si>
  <si>
    <t>• Объём: 300 мл
• Вес: 590 гр.
• Срок годности 18 месяцев
• Температурный режим транспортировки 
–20 до +50С</t>
  </si>
  <si>
    <t>Высококачественный цианоакрилатный клей предназначенный для быстрого и прочного склеивания изделий из различных видов пластика, резины, некоторых металлов, а также полистирола, кожи и других материалов. Сверхнизкая вязкость обеспечивает моментальную проницаемость. Идеально подходит для резиновых уплотнителей, деталей и молдингов из ПВХ пластика.
Склеивание:
- пористых материалов
- фарфора, керамики, стекла, слоновой кости
- резины, пластмасс, эластомеров
- бумаги, картона, дерева, металлов, ПВХ
- всевозможных искусственных материалов.</t>
  </si>
  <si>
    <t>• Вес: 3 и 20 гр.
• Срок годности 24 месяца
• Температурный режим транспортировки 
–20 до +50С</t>
  </si>
  <si>
    <t>Герметик универсальный (бесцветный) 80 мл</t>
  </si>
  <si>
    <t>SUT80</t>
  </si>
  <si>
    <t>SUW80</t>
  </si>
  <si>
    <t>SST80</t>
  </si>
  <si>
    <t>SSW80</t>
  </si>
  <si>
    <t>Герметик универсальный (белый) 80 мл</t>
  </si>
  <si>
    <t>Герметик санитарный (бесцветный) 80 мл</t>
  </si>
  <si>
    <t>Герметик санитарный (белый) 80 мл</t>
  </si>
  <si>
    <t>804-500-477</t>
  </si>
  <si>
    <t>804-312-007</t>
  </si>
  <si>
    <t>GS200</t>
  </si>
  <si>
    <t>EAK65</t>
  </si>
  <si>
    <t>28SNW</t>
  </si>
  <si>
    <t>28SNT</t>
  </si>
  <si>
    <t>28SUW</t>
  </si>
  <si>
    <t>28SUT</t>
  </si>
  <si>
    <t>28SSW</t>
  </si>
  <si>
    <t>28SST</t>
  </si>
  <si>
    <t xml:space="preserve"> +7 (926) 489-69-85 (Москва)
 mikhailova@headrock.ru
Адрес: г. Москва, ул. Бутлерова 17, оф. 5138
www.headrock.ru</t>
  </si>
  <si>
    <t>Клей холодная сварка "БЫСТРАЯ СТАЛЬ"</t>
  </si>
  <si>
    <t>CSUN1</t>
  </si>
  <si>
    <t>CSUN2</t>
  </si>
  <si>
    <t>Клей холодная сварка "УНИВЕРСАЛЬНАЯ"</t>
  </si>
  <si>
    <t>Герметик силиконовый нейтральный (бесцветный) 600 мл.</t>
  </si>
  <si>
    <t>Комплект F2 "HeadRock" стальной корпус (2 шт.)</t>
  </si>
  <si>
    <t>F2 "HeadRock" стальной корпус</t>
  </si>
  <si>
    <t>F1 "HeadRock" комбинированный корпус</t>
  </si>
  <si>
    <t>F3 "HeadRock" тефлоновое покрытие</t>
  </si>
  <si>
    <t>S1 "KRONbuild" полукорпусной</t>
  </si>
  <si>
    <t>S1 "HeadRock" полукорпусной</t>
  </si>
  <si>
    <t>SK1 "HeadRock" скелетный тип</t>
  </si>
  <si>
    <t>S3 "HeadRock" усиленный</t>
  </si>
  <si>
    <t>S600 "HeadRock" закрытый тип</t>
  </si>
  <si>
    <t>S2 "KRONbuild" стальной полукорпусной (усиленный)</t>
  </si>
  <si>
    <t>Герметик нейтральный (белый) 280 мл.</t>
  </si>
  <si>
    <t>Герметик нейтральный (бесцветный) 280 мл.</t>
  </si>
  <si>
    <t>Герметик санитарный (белый) 280 мл.</t>
  </si>
  <si>
    <t>Герметик санитарный (бесцветный) 280 мл.</t>
  </si>
  <si>
    <t>Герметик универсальный (белый) 280 мл.</t>
  </si>
  <si>
    <t>Герметик универсальный (бесцветный) 280 мл.</t>
  </si>
  <si>
    <t>Герметик универсальный (чёрный) 280 мл.</t>
  </si>
  <si>
    <t>Герметик акриловый (белый) 280 мл.</t>
  </si>
  <si>
    <t>Герметик аквариумный (бесцветный) 280 мл.</t>
  </si>
  <si>
    <t>Герметик аквариумный (чёрный) 280 мл.</t>
  </si>
  <si>
    <t>Герметик полиуретановый PU-40 (черный) 600 мл.</t>
  </si>
  <si>
    <t>Герметик полиуретановый PU-40 (белый) 600 мл.</t>
  </si>
  <si>
    <t>Герметик полиуретановый PU-40 (серый) 600 мл.</t>
  </si>
  <si>
    <t>Универсальный (белый) 280 мл.</t>
  </si>
  <si>
    <t>Нейтральный (бесцветный) 280 мл.</t>
  </si>
  <si>
    <t>Нейтральный (белый) 280 мл.</t>
  </si>
  <si>
    <t>Универсальный (бесцветный) 280 мл.</t>
  </si>
  <si>
    <t>Санитарный (белый) 280 мл.</t>
  </si>
  <si>
    <t>Санитарный (бесцветный) 280 мл.</t>
  </si>
  <si>
    <t>Клей монтажный "Жидкие гвозди" (белый)</t>
  </si>
  <si>
    <t>Клей монтажный "Жидкие гвозди" (бежевый)</t>
  </si>
  <si>
    <t>Сувениры KRONbuild</t>
  </si>
  <si>
    <t>Ручка шариковая KRONbuild</t>
  </si>
  <si>
    <t>Ручка шариковая HeadRock</t>
  </si>
  <si>
    <t>Ежедневник KRONbuild</t>
  </si>
  <si>
    <t>Ежедневник HeadRock</t>
  </si>
  <si>
    <t>Бейсболка KRONbuild</t>
  </si>
  <si>
    <t>Бейсболка HeadRock</t>
  </si>
  <si>
    <t>Свитшот KRONbuild чёрн. + бел. (S-XL)</t>
  </si>
  <si>
    <t>Жилет утеплённый KRONbuild чёрн. (S-XL)</t>
  </si>
  <si>
    <t>Футболка KRONbuild чёрн. + бел. (S-XL)</t>
  </si>
  <si>
    <t>Футболка KRONbuild чёрн. + желт. (S-XL)</t>
  </si>
  <si>
    <t>Футболка KRONbuild беж. + черн. (S-XL)</t>
  </si>
  <si>
    <t>Жилет утеплённый KRONbuild син. (S-XL)</t>
  </si>
  <si>
    <t>Свитшот KRONbuild сер. + чёрн. (S-XL)</t>
  </si>
  <si>
    <t>Шапка KRONbuild чёрн.</t>
  </si>
  <si>
    <t>Шапка HeadRock чёрн.</t>
  </si>
  <si>
    <t>Шапка HeadRock сер.</t>
  </si>
  <si>
    <t>Шапка KRONbuild сер.</t>
  </si>
  <si>
    <t>Толстовка KRONbuild чёрн. + бел. (S-XL)</t>
  </si>
  <si>
    <t>Толстовка KRONbuild сер. + черн. (S-XL)</t>
  </si>
  <si>
    <t>Толстовка HeadRock чёрн. + бел. (S-XL)</t>
  </si>
  <si>
    <t>Толстовка HeadRock сер. + черн. (S-XL)</t>
  </si>
  <si>
    <t>U52DT</t>
  </si>
  <si>
    <t>S54DL</t>
  </si>
  <si>
    <t>B56CL</t>
  </si>
  <si>
    <t>A62KR</t>
  </si>
  <si>
    <t>F64UH</t>
  </si>
  <si>
    <t>R66VT</t>
  </si>
  <si>
    <t>Ацетон технический 0,5л (пластик)</t>
  </si>
  <si>
    <t>Растворитель 647 0,5л (пластик)</t>
  </si>
  <si>
    <t>Растворитель 646 0,5л (пластик)</t>
  </si>
  <si>
    <t>Ацетон технический 0,5л (стекло)</t>
  </si>
  <si>
    <t>Растворитель 647 0,5л (стекло)</t>
  </si>
  <si>
    <t>Растворитель 646 0,5л (стекло)</t>
  </si>
  <si>
    <t>цена без скидки</t>
  </si>
  <si>
    <t>коэфф max</t>
  </si>
  <si>
    <t>min для ручного ввода</t>
  </si>
  <si>
    <t>коэфф %</t>
  </si>
  <si>
    <t>с округлением</t>
  </si>
  <si>
    <t>расчёт</t>
  </si>
  <si>
    <t>Бытовая пена</t>
  </si>
  <si>
    <t>Цена в руб. (с НДС 20%):</t>
  </si>
  <si>
    <t>Округление до 2х знаков</t>
  </si>
  <si>
    <t>Сумма заказа
в руб. (с НДС 20%)</t>
  </si>
  <si>
    <t>Проф.пена</t>
  </si>
  <si>
    <t>Общестроительная пена</t>
  </si>
  <si>
    <t>Специальная пена</t>
  </si>
  <si>
    <t>Очиститель м. пены</t>
  </si>
  <si>
    <t>Растворители</t>
  </si>
  <si>
    <t>Герметики</t>
  </si>
  <si>
    <t>Специализированные герметики</t>
  </si>
  <si>
    <t>Жидкие гвозди</t>
  </si>
  <si>
    <t>Проф. пена ENKI</t>
  </si>
  <si>
    <t>Герметики ENKI</t>
  </si>
  <si>
    <t>Холодная сварка</t>
  </si>
  <si>
    <t>Супер клея</t>
  </si>
  <si>
    <t>Пистолеты для герметика</t>
  </si>
  <si>
    <t>Пистолеты для пен</t>
  </si>
  <si>
    <t>Бытовая монтажная пена KRONbuild</t>
  </si>
  <si>
    <t>Очиститель монтажной пены KRONbuild</t>
  </si>
  <si>
    <t>Герметики KRONbuild</t>
  </si>
  <si>
    <t>Специализированные герметики KRONbuild</t>
  </si>
  <si>
    <t>Жидкие гвозди KRONbuild</t>
  </si>
  <si>
    <t>Холодная сварка KRONbuild</t>
  </si>
  <si>
    <t>Супер клея KRONbuild</t>
  </si>
  <si>
    <t>Растворители KRONbuild</t>
  </si>
  <si>
    <t>Силикатный герметик высокотемпературный (черный) 1500℃ 300 мл</t>
  </si>
  <si>
    <t>Профессиональная монтажная пена (пистолетная) ENKI</t>
  </si>
  <si>
    <t>Профессиональная общестроительная монтажная пена KRONbuild (пистолетная)</t>
  </si>
  <si>
    <t>Профессиональная специальная монтажная пена KRONbuild (пистолетная)</t>
  </si>
  <si>
    <r>
      <t xml:space="preserve">Герметик - </t>
    </r>
    <r>
      <rPr>
        <b/>
        <i/>
        <sz val="16"/>
        <color theme="1"/>
        <rFont val="Bahnschrift SemiLight SemiConde"/>
        <family val="2"/>
        <charset val="204"/>
      </rPr>
      <t>80</t>
    </r>
    <r>
      <rPr>
        <i/>
        <sz val="14"/>
        <color theme="1"/>
        <rFont val="Bahnschrift SemiLight SemiConde"/>
        <family val="2"/>
        <charset val="204"/>
      </rPr>
      <t xml:space="preserve"> коробок / 1 паллет</t>
    </r>
  </si>
  <si>
    <t>Растворитель 647</t>
  </si>
  <si>
    <t>Растворитель 646</t>
  </si>
  <si>
    <t>Ацетон технический</t>
  </si>
  <si>
    <t>Растворитель 646 KRONbuild применяется для обезжиривания, адгезии, очистки металлов, для разбавления лакокрасочных средств до рабочей вязкости.
Растворитель часто используется как в быту, так и в промышленном производстве. Может использоваться как обезжириватель и растворитель. В его состав входят ароматические углеводороды, кетоны, спирты и эфиры. Нередко это вещество используется и для растворения шпаклевочных смесей. При добавлении растворителя 646 в краситель образуется однородная масса, которая при высыхании приобретает твердость, гладкость и блеск. В случае использования с эмалями и лаками – образует защитную пленку и отличается повышенной адгезией с поверхностью.</t>
  </si>
  <si>
    <t>Ацетон KRONbuild применяется для растворения нитролаков, нитрокрасок и органических веществ, из-за чего с его помощью можно обезжирить как керамические поверхности, так и любые другие (металл, древесины, бетон). Большое количество вещества может разрушить волокна антицелюллозы и резины, а также помочь с устранением солевого налета. Так же с его помощью можно очистить поверхность инструмента и обрабатываемого материла от остатков монтажной пены.</t>
  </si>
  <si>
    <t>Растворитель 646 KRONbuild применяется для обезжиривания, адгезии, очистки металлов, для разбавления лакокрасочных средств до рабочей вязкости. В составе отсутствует ацетон, а это значит, что состав подходит для поверхностей, которые нуждаются в бережном уходе. В отличие от «646», «647» подходит для работ с пластиком.
Растворитель часто используется как в быту, так и в промышленном производстве. Может использоваться как обезжириватель и растворитель. В его состав входят ароматические углеводороды, кетоны, спирты и эфиры. Нередко это вещество используется и для растворения шпаклевочных смесей. При добавлении растворителя 647 в краситель образуется однородная масса, которая при высыхании приобретает твердость, гладкость и блеск. В случае использования с эмалями и лаками – образует защитную пленку и отличается повышенной адгезией с поверхностью.</t>
  </si>
  <si>
    <t>• Объём: 500 мл
• Вес стекло: 760 гр.
• Вес ПЭТ: 430 гр.</t>
  </si>
  <si>
    <t>• Объём: 500 мл
• Вес стекло: 785 гр.
• Вес ПЭТ: 475 гр.</t>
  </si>
  <si>
    <t>• Объём: 500 мл
• Вес стекло: 785 гр.
• Вес ПЭТ: 470 гр.</t>
  </si>
  <si>
    <t>Штрихкод штуки</t>
  </si>
  <si>
    <t>Штрихкод коробки</t>
  </si>
  <si>
    <t>4627147350049</t>
  </si>
  <si>
    <t>4627168565842</t>
  </si>
  <si>
    <t>4627168562810</t>
  </si>
  <si>
    <t>4627168562827</t>
  </si>
  <si>
    <t>4627198693164</t>
  </si>
  <si>
    <t>4627198693171</t>
  </si>
  <si>
    <t>4627168566115</t>
  </si>
  <si>
    <t>4627168566122</t>
  </si>
  <si>
    <t>4627168562445</t>
  </si>
  <si>
    <t>14627147350046</t>
  </si>
  <si>
    <t>4627168562797</t>
  </si>
  <si>
    <t>4627168562803</t>
  </si>
  <si>
    <t>4627147350032</t>
  </si>
  <si>
    <t>4627168565866</t>
  </si>
  <si>
    <t>4673732414511</t>
  </si>
  <si>
    <t>4673732414528</t>
  </si>
  <si>
    <t>4627198692013</t>
  </si>
  <si>
    <t>4627198692020</t>
  </si>
  <si>
    <t>4627198691979</t>
  </si>
  <si>
    <t>4627198691986</t>
  </si>
  <si>
    <t>4627168562438</t>
  </si>
  <si>
    <t>14627147350039</t>
  </si>
  <si>
    <t>4673732414269</t>
  </si>
  <si>
    <t>4673732414252</t>
  </si>
  <si>
    <t>4673743522861</t>
  </si>
  <si>
    <t>4673743522878</t>
  </si>
  <si>
    <t>4673732414900</t>
  </si>
  <si>
    <t>4673732414917</t>
  </si>
  <si>
    <t>4627198691993</t>
  </si>
  <si>
    <t>4627198692006</t>
  </si>
  <si>
    <t>4627155466428</t>
  </si>
  <si>
    <t>14627155466425</t>
  </si>
  <si>
    <t>4627168566764</t>
  </si>
  <si>
    <t>4627168566771</t>
  </si>
  <si>
    <t>4627181320084</t>
  </si>
  <si>
    <t>4627181320091</t>
  </si>
  <si>
    <t>4627147350025</t>
  </si>
  <si>
    <t>14627147350022</t>
  </si>
  <si>
    <t>4673743522182</t>
  </si>
  <si>
    <t>4673743524407</t>
  </si>
  <si>
    <t>4673743522205</t>
  </si>
  <si>
    <t>4673743524414</t>
  </si>
  <si>
    <t>4673743522229</t>
  </si>
  <si>
    <t>4673743524421</t>
  </si>
  <si>
    <t>4673743522243</t>
  </si>
  <si>
    <t>4673743524438</t>
  </si>
  <si>
    <t>4673743522328</t>
  </si>
  <si>
    <t>4673743522335</t>
  </si>
  <si>
    <t>4627147356164</t>
  </si>
  <si>
    <t>14627147356161</t>
  </si>
  <si>
    <t>4627147356171</t>
  </si>
  <si>
    <t>4627168563428</t>
  </si>
  <si>
    <t>4627155469788</t>
  </si>
  <si>
    <t>14627155469785</t>
  </si>
  <si>
    <t>4627164465993</t>
  </si>
  <si>
    <t>4627168563442</t>
  </si>
  <si>
    <t>4627147354771</t>
  </si>
  <si>
    <t>14627147354778</t>
  </si>
  <si>
    <t>4627147354788</t>
  </si>
  <si>
    <t>4627168563466</t>
  </si>
  <si>
    <t>4673743520430</t>
  </si>
  <si>
    <t>4673743520423</t>
  </si>
  <si>
    <t>4627155469795</t>
  </si>
  <si>
    <t>14627155469792</t>
  </si>
  <si>
    <t>4627181321920</t>
  </si>
  <si>
    <t>14627181321927</t>
  </si>
  <si>
    <t>4627181322354</t>
  </si>
  <si>
    <t>14627181322351</t>
  </si>
  <si>
    <t>4627181322378</t>
  </si>
  <si>
    <t>14627181322375</t>
  </si>
  <si>
    <t>4673732414214</t>
  </si>
  <si>
    <t>4673732414207</t>
  </si>
  <si>
    <t>4673732414757</t>
  </si>
  <si>
    <t>4673732414764</t>
  </si>
  <si>
    <t>4673743522168</t>
  </si>
  <si>
    <t>4673743522175</t>
  </si>
  <si>
    <t>4673732414580</t>
  </si>
  <si>
    <t>4673732414573</t>
  </si>
  <si>
    <t xml:space="preserve"> 4673732414894</t>
  </si>
  <si>
    <t>4673732414887</t>
  </si>
  <si>
    <t>4627181328561</t>
  </si>
  <si>
    <t>4627181328578</t>
  </si>
  <si>
    <t>4673743522847</t>
  </si>
  <si>
    <t>4673743522854</t>
  </si>
  <si>
    <t>4627181328547</t>
  </si>
  <si>
    <t>4627181328554</t>
  </si>
  <si>
    <t>4673743524582</t>
  </si>
  <si>
    <t>4673743524599</t>
  </si>
  <si>
    <t>4673743524605</t>
  </si>
  <si>
    <t>4673743524612</t>
  </si>
  <si>
    <t>4673743520386</t>
  </si>
  <si>
    <t>4673743523301</t>
  </si>
  <si>
    <t>4673743520409</t>
  </si>
  <si>
    <t>4673743523318</t>
  </si>
  <si>
    <t>4673743524629</t>
  </si>
  <si>
    <t>4673743524636</t>
  </si>
  <si>
    <t>4673743524667</t>
  </si>
  <si>
    <t>4673743524674</t>
  </si>
  <si>
    <t>4673743524643</t>
  </si>
  <si>
    <t>4673743524650</t>
  </si>
  <si>
    <t>4673743524681</t>
  </si>
  <si>
    <t>4673743524698</t>
  </si>
  <si>
    <t>4673743524728</t>
  </si>
  <si>
    <t>4673743524735</t>
  </si>
  <si>
    <t>4673743524704</t>
  </si>
  <si>
    <t>4673743524711</t>
  </si>
  <si>
    <t>4627198690392</t>
  </si>
  <si>
    <t>4627168567068</t>
  </si>
  <si>
    <t>4627168566139</t>
  </si>
  <si>
    <t>4627168566146</t>
  </si>
  <si>
    <t>4673743520324</t>
  </si>
  <si>
    <t>4673743520331</t>
  </si>
  <si>
    <t>4673732414672</t>
  </si>
  <si>
    <t>4673732414689</t>
  </si>
  <si>
    <t>4673743520850</t>
  </si>
  <si>
    <t>4673743520867</t>
  </si>
  <si>
    <t>4673743520300</t>
  </si>
  <si>
    <t>4673743520317</t>
  </si>
  <si>
    <t>4673732414658</t>
  </si>
  <si>
    <t>4673732414665</t>
  </si>
  <si>
    <t>4673732414450</t>
  </si>
  <si>
    <t xml:space="preserve">4673732414467 </t>
  </si>
  <si>
    <t>4673743524360</t>
  </si>
  <si>
    <t>4673743524377</t>
  </si>
  <si>
    <t>4673743523523</t>
  </si>
  <si>
    <t>4673743523530</t>
  </si>
  <si>
    <t>4673743522281</t>
  </si>
  <si>
    <t>4673743522298</t>
  </si>
  <si>
    <t>4673743524544</t>
  </si>
  <si>
    <t>4673743524551</t>
  </si>
  <si>
    <t>4673743524568</t>
  </si>
  <si>
    <t>4673743524575</t>
  </si>
  <si>
    <t>4673743522106</t>
  </si>
  <si>
    <t>4673743522113</t>
  </si>
  <si>
    <t>4673743522083</t>
  </si>
  <si>
    <t>4673743522090</t>
  </si>
  <si>
    <t>4673743522144</t>
  </si>
  <si>
    <t>4673743522151</t>
  </si>
  <si>
    <t>4673743522120</t>
  </si>
  <si>
    <t>4673743522137</t>
  </si>
  <si>
    <t>4673759125940</t>
  </si>
  <si>
    <t>SHR80</t>
  </si>
  <si>
    <t>4673759126473</t>
  </si>
  <si>
    <t>Герметик высокотемпературный 300°C (красный) 80 мл.</t>
  </si>
  <si>
    <t>Эмали, грунт KRONbuild</t>
  </si>
  <si>
    <t>Эмали, грунт</t>
  </si>
  <si>
    <t>Эмаль акриловая RAL 1018 желтая глянец 520 мл.</t>
  </si>
  <si>
    <t>Эмаль акриловая RAL 3020 красная глянец 520 мл.</t>
  </si>
  <si>
    <t>Эмаль акриловая RAL 5005 синяя глянец 520 мл.</t>
  </si>
  <si>
    <t>Эмаль акриловая RAL 6018 светло-зеленая глянец 520 мл.</t>
  </si>
  <si>
    <t>Эмаль акриловая RAL 7046 темно-серая глянец 520 мл.</t>
  </si>
  <si>
    <t>Эмаль акриловая RAL 8012 коричневая глянец 520 мл.</t>
  </si>
  <si>
    <t>Эмаль акриловая RAL 9003 белая глянец 520 мл.</t>
  </si>
  <si>
    <t>Эмаль акриловая RAL 9003 белая матовая 520 мл.</t>
  </si>
  <si>
    <t>Эмаль акриловая RAL 9005 черная глянец 520 мл.</t>
  </si>
  <si>
    <t>Эмаль акриловая RAL 9005 черная матовая 520 мл.</t>
  </si>
  <si>
    <t>Эмаль акриловая металлик бронза 520 мл.</t>
  </si>
  <si>
    <t>Эмаль акриловая металлик золото 520 мл.</t>
  </si>
  <si>
    <t>Эмаль акриловая металлик хром 520 мл.</t>
  </si>
  <si>
    <t>Эмаль алкидная RAL 1018 желтая глянец 520 мл.</t>
  </si>
  <si>
    <t>Эмаль алкидная RAL 3020 красная глянец 520 мл.</t>
  </si>
  <si>
    <t>Эмаль алкидная RAL 5005 синяя глянец 520 мл.</t>
  </si>
  <si>
    <t>Эмаль алкидная RAL 6018 светло-зеленая глянец 520 мл.</t>
  </si>
  <si>
    <t>Эмаль алкидная RAL 7035 светло-серая глянец 520 мл.</t>
  </si>
  <si>
    <t>Эмаль алкидная RAL 7046 темно-серая глянец 520 мл.</t>
  </si>
  <si>
    <t>Эмаль алкидная RAL 8012 коричневая глянец 520 мл.</t>
  </si>
  <si>
    <t>Эмаль алкидная RAL 9003 белая глянец 520 мл.</t>
  </si>
  <si>
    <t>Эмаль алкидная RAL 9003 белая матовая 520 мл.</t>
  </si>
  <si>
    <t>Эмаль алкидная RAL 9005 черная глянец 520 мл.</t>
  </si>
  <si>
    <t>Эмаль алкидная RAL 9005 черная матовая 520 мл.</t>
  </si>
  <si>
    <t>SP1018G</t>
  </si>
  <si>
    <t>SP3020G</t>
  </si>
  <si>
    <t>SP5005G</t>
  </si>
  <si>
    <t>SP6018G</t>
  </si>
  <si>
    <t>SP7046G</t>
  </si>
  <si>
    <t>SP8012G</t>
  </si>
  <si>
    <t>SP9003G</t>
  </si>
  <si>
    <t>SP9003M</t>
  </si>
  <si>
    <t>SP9005G</t>
  </si>
  <si>
    <t>SP9005M</t>
  </si>
  <si>
    <t>SPMETBR</t>
  </si>
  <si>
    <t>SPMETG</t>
  </si>
  <si>
    <t>SPMETCH</t>
  </si>
  <si>
    <t>SPA1018G</t>
  </si>
  <si>
    <t>SPA3020G</t>
  </si>
  <si>
    <t>SPA5005G</t>
  </si>
  <si>
    <t>SPA6018G</t>
  </si>
  <si>
    <t>SPA7035G</t>
  </si>
  <si>
    <t>SPA7046G</t>
  </si>
  <si>
    <t>SPA8012G</t>
  </si>
  <si>
    <t>SPA9003G</t>
  </si>
  <si>
    <t>SPA9003M</t>
  </si>
  <si>
    <t>SPA9005G</t>
  </si>
  <si>
    <t>SPA9005M</t>
  </si>
  <si>
    <t>Грунт акриловый серый 520 мл.</t>
  </si>
  <si>
    <t>SPPRG</t>
  </si>
  <si>
    <t>Эпоксидные клея KRONbuild</t>
  </si>
  <si>
    <t>Эпоксидный клей (смола+отвердитель) в шприце 6мл.</t>
  </si>
  <si>
    <t>Эпоксидный клей (смола+отвердитель) в шприце 25мл.</t>
  </si>
  <si>
    <t>EXP06</t>
  </si>
  <si>
    <t>EXP25</t>
  </si>
  <si>
    <t>4673759125902</t>
  </si>
  <si>
    <t>4673759127203</t>
  </si>
  <si>
    <t>4673759125926</t>
  </si>
  <si>
    <t>4673759127210</t>
  </si>
  <si>
    <t>Эпоксидные клея</t>
  </si>
  <si>
    <t>ANRUSTLUB</t>
  </si>
  <si>
    <t>SPPREM</t>
  </si>
  <si>
    <t>SPSREM</t>
  </si>
  <si>
    <t>Смазка универсальная проникающая KB-40 200 мл.</t>
  </si>
  <si>
    <t>Смывка старой краски 520 мл.</t>
  </si>
  <si>
    <t>Удалитель наклеек 520 мл.</t>
  </si>
  <si>
    <t>Пистолет для монтажной пены FR1 (пластик)</t>
  </si>
  <si>
    <t>Пистолет для монтажной пены FR2 (прозр. пластик)</t>
  </si>
  <si>
    <t>Пистолет для монтажной пены FR3 (мет. носик)</t>
  </si>
  <si>
    <t>880-563-001</t>
  </si>
  <si>
    <t>880-563-002</t>
  </si>
  <si>
    <t>880-563-003</t>
  </si>
  <si>
    <t>4673759129238</t>
  </si>
  <si>
    <t>4673759129269</t>
  </si>
  <si>
    <t>4673759129290</t>
  </si>
  <si>
    <t>4673759129245</t>
  </si>
  <si>
    <t>4673759129276</t>
  </si>
  <si>
    <t>4673759129306</t>
  </si>
  <si>
    <t>SPMETSERG</t>
  </si>
  <si>
    <t>Эмаль акриловая металлик серебро глянец 520 мл.</t>
  </si>
  <si>
    <t>SP3011G</t>
  </si>
  <si>
    <t>SP6005G</t>
  </si>
  <si>
    <t>SP7035AG</t>
  </si>
  <si>
    <t>SP7040G</t>
  </si>
  <si>
    <t>SP8017G</t>
  </si>
  <si>
    <t>Эмаль акриловая RAL 8017 шоколадно-коричневый глянец 520 мл.</t>
  </si>
  <si>
    <t>Эмаль акриловая RAL 7040 серое окно глянец 520 мл.</t>
  </si>
  <si>
    <t>Эмаль акриловая RAL 7035 светло-серый глянец 520 мл.</t>
  </si>
  <si>
    <t>Эмаль акриловая RAL 6005 зеленый мох глянец 520 мл.</t>
  </si>
  <si>
    <t>Эмаль акриловая RAL 3011 коричнево-красный глянец 520 мл.</t>
  </si>
  <si>
    <t>FWPM80</t>
  </si>
  <si>
    <t>Зима Masters 80</t>
  </si>
  <si>
    <t>4673759127258</t>
  </si>
  <si>
    <t>4673759127241</t>
  </si>
  <si>
    <t>Руководитель отдела продаж: *
тел. +7 926-691-72-25 (Москва)
e-mail: *@kronbuild.ru
www.kronbuild.ru</t>
  </si>
  <si>
    <t>%</t>
  </si>
  <si>
    <t>Если оплата за наличку</t>
  </si>
  <si>
    <t>март 2025</t>
  </si>
  <si>
    <t>Лето Masters 80</t>
  </si>
  <si>
    <t>FSPM80</t>
  </si>
  <si>
    <t>Всесезонная HANDGUN 65</t>
  </si>
  <si>
    <t>FASGUN65</t>
  </si>
  <si>
    <t>4673759127265</t>
  </si>
  <si>
    <t>4673759127272</t>
  </si>
  <si>
    <t>4673759127227</t>
  </si>
  <si>
    <t>4673759127234</t>
  </si>
  <si>
    <t>Профессиональная монтажная пена KRONbuild MASTERS 80
(Лето, Зима)</t>
  </si>
  <si>
    <t>Профессиональная монтажная пена KRONbuild HANDGUN 65
(Всесезонная)</t>
  </si>
  <si>
    <t>Корректировка 20 марта 2024</t>
  </si>
  <si>
    <r>
      <t xml:space="preserve">Лето Ultra 65 </t>
    </r>
    <r>
      <rPr>
        <b/>
        <sz val="10"/>
        <color rgb="FFFF0000"/>
        <rFont val="Arial"/>
        <family val="2"/>
        <charset val="204"/>
      </rPr>
      <t>акция!</t>
    </r>
  </si>
  <si>
    <t xml:space="preserve">
www.kronbuild.ru</t>
  </si>
  <si>
    <t xml:space="preserve">
www.headrock.ru</t>
  </si>
  <si>
    <r>
      <t xml:space="preserve">Лето Standart 65 </t>
    </r>
    <r>
      <rPr>
        <sz val="10"/>
        <color rgb="FFFF0000"/>
        <rFont val="Arial"/>
        <family val="2"/>
        <charset val="204"/>
      </rPr>
      <t>акция!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</si>
</sst>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₽&quot;;\-#,##0.00\ &quot;₽&quot;"/>
    <numFmt numFmtId="44" formatCode="_-* #,##0.00\ &quot;₽&quot;_-;\-* #,##0.00\ &quot;₽&quot;_-;_-* &quot;-&quot;??\ &quot;₽&quot;_-;_-@_-"/>
    <numFmt numFmtId="164" formatCode="_-* #,##0.0\ &quot;₽&quot;_-;\-* #,##0.0\ &quot;₽&quot;_-;_-* &quot;-&quot;??\ &quot;₽&quot;_-;_-@_-"/>
    <numFmt numFmtId="165" formatCode="0.00000"/>
  </numFmts>
  <fonts count="38" x14ac:knownFonts="1">
    <font>
      <sz val="11"/>
      <color theme="1"/>
      <name val="Calibri"/>
      <family val="2"/>
      <charset val="204"/>
      <scheme val="minor"/>
    </font>
    <font>
      <i/>
      <sz val="12"/>
      <color theme="1"/>
      <name val="Bahnschrift SemiCondensed"/>
      <family val="2"/>
      <charset val="204"/>
    </font>
    <font>
      <i/>
      <sz val="12"/>
      <color theme="0"/>
      <name val="Bahnschrift SemiCondensed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8"/>
      <color rgb="FF000000"/>
      <name val="Segoe U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4" tint="-0.499984740745262"/>
      <name val="Calibri"/>
      <family val="2"/>
      <charset val="204"/>
      <scheme val="minor"/>
    </font>
    <font>
      <i/>
      <sz val="12"/>
      <color theme="4" tint="-0.499984740745262"/>
      <name val="Bahnschrift SemiCondensed"/>
      <family val="2"/>
      <charset val="204"/>
    </font>
    <font>
      <i/>
      <sz val="12"/>
      <color rgb="FFD0FD61"/>
      <name val="Bahnschrift SemiCondensed"/>
      <family val="2"/>
      <charset val="204"/>
    </font>
    <font>
      <i/>
      <sz val="12"/>
      <color rgb="FFFC6262"/>
      <name val="Bahnschrift SemiCondensed"/>
      <family val="2"/>
      <charset val="204"/>
    </font>
    <font>
      <i/>
      <sz val="14"/>
      <color theme="1"/>
      <name val="Bahnschrift SemiLight SemiConde"/>
      <family val="2"/>
      <charset val="204"/>
    </font>
    <font>
      <b/>
      <i/>
      <sz val="16"/>
      <color theme="1"/>
      <name val="Bahnschrift SemiLight SemiConde"/>
      <family val="2"/>
      <charset val="204"/>
    </font>
    <font>
      <b/>
      <sz val="12"/>
      <color theme="1" tint="0.14999847407452621"/>
      <name val="Tahoma"/>
      <family val="2"/>
      <charset val="204"/>
    </font>
    <font>
      <sz val="10"/>
      <color theme="1" tint="0.14999847407452621"/>
      <name val="Tahoma"/>
      <family val="2"/>
      <charset val="204"/>
    </font>
    <font>
      <b/>
      <sz val="14"/>
      <color theme="1" tint="0.14999847407452621"/>
      <name val="Tahoma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theme="0" tint="-0.499984740745262"/>
      <name val="Arial"/>
      <family val="2"/>
      <charset val="204"/>
    </font>
    <font>
      <b/>
      <sz val="14"/>
      <color theme="4" tint="-0.499984740745262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26"/>
      <color theme="2" tint="-0.749992370372631"/>
      <name val="Arial"/>
      <family val="2"/>
      <charset val="204"/>
    </font>
    <font>
      <b/>
      <sz val="20"/>
      <color theme="2" tint="-0.749992370372631"/>
      <name val="Arial"/>
      <family val="2"/>
      <charset val="204"/>
    </font>
    <font>
      <b/>
      <i/>
      <sz val="14"/>
      <color theme="1"/>
      <name val="Bahnschrift SemiCondensed"/>
      <family val="2"/>
      <charset val="204"/>
    </font>
    <font>
      <b/>
      <i/>
      <sz val="14"/>
      <color theme="7" tint="0.39997558519241921"/>
      <name val="Bahnschrift SemiCondensed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 tint="0.14999847407452621"/>
      <name val="Tahoma"/>
      <family val="2"/>
      <charset val="204"/>
    </font>
    <font>
      <b/>
      <i/>
      <sz val="12"/>
      <color theme="7" tint="0.39997558519241921"/>
      <name val="Bahnschrift SemiCondensed"/>
      <family val="2"/>
      <charset val="204"/>
    </font>
    <font>
      <sz val="10"/>
      <name val="Calibri"/>
      <family val="2"/>
      <charset val="204"/>
      <scheme val="minor"/>
    </font>
    <font>
      <b/>
      <sz val="13"/>
      <color theme="4" tint="-0.499984740745262"/>
      <name val="Arial"/>
      <family val="2"/>
      <charset val="204"/>
    </font>
    <font>
      <b/>
      <sz val="13"/>
      <color theme="0" tint="-0.499984740745262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Up">
        <fgColor rgb="FFD0FD61"/>
        <bgColor theme="7" tint="0.79995117038483843"/>
      </patternFill>
    </fill>
    <fill>
      <patternFill patternType="lightUp">
        <fgColor rgb="FF00B050"/>
        <bgColor theme="8" tint="0.39991454817346722"/>
      </patternFill>
    </fill>
    <fill>
      <patternFill patternType="lightDown">
        <fgColor theme="0" tint="-0.14996795556505021"/>
        <bgColor rgb="FF92D050"/>
      </patternFill>
    </fill>
    <fill>
      <patternFill patternType="darkDown">
        <fgColor theme="7" tint="0.39994506668294322"/>
        <bgColor rgb="FFFF9933"/>
      </patternFill>
    </fill>
    <fill>
      <patternFill patternType="darkDown">
        <fgColor theme="7" tint="0.39994506668294322"/>
        <bgColor rgb="FFF9CF83"/>
      </patternFill>
    </fill>
    <fill>
      <patternFill patternType="darkDown">
        <fgColor theme="7" tint="0.39994506668294322"/>
        <bgColor rgb="FFF4AE30"/>
      </patternFill>
    </fill>
    <fill>
      <patternFill patternType="darkDown">
        <fgColor theme="1" tint="4.9989318521683403E-2"/>
        <bgColor theme="7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lightUp">
        <fgColor rgb="FF00B050"/>
        <bgColor theme="9" tint="0.39997558519241921"/>
      </patternFill>
    </fill>
    <fill>
      <patternFill patternType="lightUp">
        <fgColor rgb="FF00B050"/>
        <bgColor rgb="FFCCCCFF"/>
      </patternFill>
    </fill>
    <fill>
      <patternFill patternType="solid">
        <fgColor theme="6" tint="0.79998168889431442"/>
        <bgColor indexed="64"/>
      </patternFill>
    </fill>
    <fill>
      <patternFill patternType="darkDown">
        <fgColor theme="9" tint="0.39994506668294322"/>
        <bgColor theme="0" tint="-0.14999847407452621"/>
      </patternFill>
    </fill>
    <fill>
      <patternFill patternType="darkDown">
        <fgColor theme="9" tint="0.39994506668294322"/>
        <bgColor theme="0" tint="-0.249977111117893"/>
      </patternFill>
    </fill>
    <fill>
      <patternFill patternType="solid">
        <fgColor rgb="FF212121"/>
        <bgColor indexed="64"/>
      </patternFill>
    </fill>
    <fill>
      <patternFill patternType="solid">
        <fgColor rgb="FF9017DB"/>
        <bgColor indexed="64"/>
      </patternFill>
    </fill>
    <fill>
      <patternFill patternType="darkDown">
        <fgColor rgb="FFCCCCFF"/>
        <bgColor theme="8" tint="0.79998168889431442"/>
      </patternFill>
    </fill>
    <fill>
      <gradientFill degree="180">
        <stop position="0">
          <color theme="0"/>
        </stop>
        <stop position="1">
          <color rgb="FFCCCCFF"/>
        </stop>
      </gradientFill>
    </fill>
    <fill>
      <patternFill patternType="lightUp">
        <fgColor rgb="FFD0FD61"/>
        <bgColor theme="9" tint="0.59999389629810485"/>
      </patternFill>
    </fill>
    <fill>
      <patternFill patternType="solid">
        <fgColor rgb="FFCCCCFF"/>
        <bgColor indexed="64"/>
      </patternFill>
    </fill>
    <fill>
      <patternFill patternType="solid">
        <fgColor rgb="FF037E6F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medium">
        <color indexed="64"/>
      </bottom>
      <diagonal/>
    </border>
    <border>
      <left/>
      <right/>
      <top style="thin">
        <color theme="1" tint="0.34998626667073579"/>
      </top>
      <bottom style="medium">
        <color indexed="64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/>
      <right/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/>
      <top style="thin">
        <color theme="7" tint="-0.499984740745262"/>
      </top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26" fillId="0" borderId="0"/>
  </cellStyleXfs>
  <cellXfs count="1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0" fontId="3" fillId="0" borderId="0" xfId="0" applyFont="1"/>
    <xf numFmtId="0" fontId="0" fillId="13" borderId="0" xfId="0" applyFill="1"/>
    <xf numFmtId="0" fontId="12" fillId="0" borderId="0" xfId="0" applyFont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0" fillId="15" borderId="0" xfId="0" applyFill="1" applyAlignment="1">
      <alignment horizontal="center" vertical="center" wrapText="1"/>
    </xf>
    <xf numFmtId="0" fontId="16" fillId="0" borderId="0" xfId="0" applyFont="1" applyAlignment="1" applyProtection="1">
      <alignment vertical="center"/>
      <protection locked="0"/>
    </xf>
    <xf numFmtId="165" fontId="0" fillId="16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26" fillId="22" borderId="0" xfId="2" applyFill="1"/>
    <xf numFmtId="44" fontId="10" fillId="4" borderId="21" xfId="1" applyFont="1" applyFill="1" applyBorder="1" applyAlignment="1">
      <alignment vertical="center"/>
    </xf>
    <xf numFmtId="165" fontId="0" fillId="0" borderId="0" xfId="0" applyNumberFormat="1" applyAlignment="1">
      <alignment horizontal="center" vertical="center"/>
    </xf>
    <xf numFmtId="0" fontId="20" fillId="24" borderId="10" xfId="0" applyFont="1" applyFill="1" applyBorder="1" applyAlignment="1">
      <alignment horizontal="center" vertical="center"/>
    </xf>
    <xf numFmtId="0" fontId="20" fillId="24" borderId="10" xfId="0" applyFont="1" applyFill="1" applyBorder="1" applyAlignment="1" applyProtection="1">
      <alignment horizontal="center" vertical="center"/>
      <protection locked="0"/>
    </xf>
    <xf numFmtId="44" fontId="17" fillId="24" borderId="10" xfId="1" applyFont="1" applyFill="1" applyBorder="1" applyAlignment="1">
      <alignment horizontal="right" vertical="center"/>
    </xf>
    <xf numFmtId="164" fontId="19" fillId="25" borderId="14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2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 applyProtection="1">
      <alignment horizontal="center" vertical="center"/>
      <protection locked="0"/>
    </xf>
    <xf numFmtId="0" fontId="24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vertical="center" wrapText="1"/>
    </xf>
    <xf numFmtId="0" fontId="0" fillId="27" borderId="1" xfId="0" applyFill="1" applyBorder="1" applyAlignment="1">
      <alignment horizontal="left" vertical="center"/>
    </xf>
    <xf numFmtId="0" fontId="23" fillId="2" borderId="23" xfId="0" applyFont="1" applyFill="1" applyBorder="1" applyAlignment="1">
      <alignment horizontal="center" vertical="center"/>
    </xf>
    <xf numFmtId="0" fontId="2" fillId="15" borderId="0" xfId="0" applyFont="1" applyFill="1" applyAlignment="1">
      <alignment vertical="center"/>
    </xf>
    <xf numFmtId="0" fontId="17" fillId="15" borderId="0" xfId="0" applyFont="1" applyFill="1" applyAlignment="1">
      <alignment vertical="center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/>
    </xf>
    <xf numFmtId="0" fontId="19" fillId="15" borderId="0" xfId="0" applyFont="1" applyFill="1" applyAlignment="1">
      <alignment vertical="center"/>
    </xf>
    <xf numFmtId="0" fontId="18" fillId="0" borderId="25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164" fontId="19" fillId="0" borderId="25" xfId="1" applyNumberFormat="1" applyFont="1" applyBorder="1" applyAlignment="1">
      <alignment horizontal="center" vertical="center"/>
    </xf>
    <xf numFmtId="0" fontId="20" fillId="11" borderId="25" xfId="0" applyFont="1" applyFill="1" applyBorder="1" applyAlignment="1" applyProtection="1">
      <alignment horizontal="center" vertical="center"/>
      <protection locked="0"/>
    </xf>
    <xf numFmtId="0" fontId="20" fillId="12" borderId="25" xfId="0" applyFont="1" applyFill="1" applyBorder="1" applyAlignment="1">
      <alignment horizontal="center" vertical="center"/>
    </xf>
    <xf numFmtId="44" fontId="17" fillId="10" borderId="25" xfId="1" applyFont="1" applyFill="1" applyBorder="1" applyAlignment="1">
      <alignment horizontal="right" vertical="center"/>
    </xf>
    <xf numFmtId="0" fontId="0" fillId="4" borderId="25" xfId="0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7" fillId="3" borderId="25" xfId="0" applyFont="1" applyFill="1" applyBorder="1" applyAlignment="1">
      <alignment horizontal="left" vertical="center" wrapText="1"/>
    </xf>
    <xf numFmtId="0" fontId="0" fillId="28" borderId="0" xfId="0" applyFill="1" applyAlignment="1">
      <alignment horizontal="center" vertical="center"/>
    </xf>
    <xf numFmtId="0" fontId="27" fillId="19" borderId="25" xfId="0" applyFont="1" applyFill="1" applyBorder="1" applyAlignment="1">
      <alignment horizontal="center" vertical="center" wrapText="1"/>
    </xf>
    <xf numFmtId="0" fontId="20" fillId="20" borderId="25" xfId="0" applyFont="1" applyFill="1" applyBorder="1" applyAlignment="1" applyProtection="1">
      <alignment horizontal="center" vertical="center"/>
      <protection locked="0"/>
    </xf>
    <xf numFmtId="0" fontId="20" fillId="20" borderId="25" xfId="0" applyFont="1" applyFill="1" applyBorder="1" applyAlignment="1">
      <alignment horizontal="center" vertical="center"/>
    </xf>
    <xf numFmtId="44" fontId="17" fillId="21" borderId="25" xfId="1" applyFont="1" applyFill="1" applyBorder="1" applyAlignment="1">
      <alignment horizontal="right" vertical="center"/>
    </xf>
    <xf numFmtId="0" fontId="2" fillId="29" borderId="25" xfId="0" applyFont="1" applyFill="1" applyBorder="1" applyAlignment="1">
      <alignment horizontal="center" vertical="center"/>
    </xf>
    <xf numFmtId="0" fontId="0" fillId="27" borderId="1" xfId="0" applyFill="1" applyBorder="1" applyAlignment="1">
      <alignment vertical="center"/>
    </xf>
    <xf numFmtId="0" fontId="14" fillId="19" borderId="1" xfId="0" applyFont="1" applyFill="1" applyBorder="1" applyAlignment="1" applyProtection="1">
      <alignment horizontal="center" vertical="center"/>
      <protection locked="0"/>
    </xf>
    <xf numFmtId="0" fontId="0" fillId="27" borderId="3" xfId="0" applyFill="1" applyBorder="1" applyAlignment="1">
      <alignment vertical="center"/>
    </xf>
    <xf numFmtId="0" fontId="15" fillId="19" borderId="1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2" fillId="4" borderId="2" xfId="0" applyNumberFormat="1" applyFont="1" applyFill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/>
    </xf>
    <xf numFmtId="7" fontId="0" fillId="0" borderId="0" xfId="0" applyNumberFormat="1" applyAlignment="1">
      <alignment horizontal="center" vertical="center"/>
    </xf>
    <xf numFmtId="0" fontId="27" fillId="30" borderId="25" xfId="0" applyFont="1" applyFill="1" applyBorder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0" fontId="31" fillId="27" borderId="1" xfId="0" applyFont="1" applyFill="1" applyBorder="1" applyAlignment="1" applyProtection="1">
      <alignment horizontal="center" vertical="center"/>
      <protection locked="0"/>
    </xf>
    <xf numFmtId="44" fontId="19" fillId="0" borderId="25" xfId="1" applyFont="1" applyBorder="1" applyAlignment="1">
      <alignment horizontal="center" vertical="center"/>
    </xf>
    <xf numFmtId="44" fontId="34" fillId="0" borderId="25" xfId="1" applyFont="1" applyBorder="1" applyAlignment="1">
      <alignment horizontal="center" vertical="center"/>
    </xf>
    <xf numFmtId="44" fontId="34" fillId="0" borderId="25" xfId="1" applyFont="1" applyFill="1" applyBorder="1" applyAlignment="1">
      <alignment horizontal="center" vertical="center"/>
    </xf>
    <xf numFmtId="164" fontId="19" fillId="0" borderId="25" xfId="1" applyNumberFormat="1" applyFont="1" applyFill="1" applyBorder="1" applyAlignment="1">
      <alignment horizontal="center" vertical="center"/>
    </xf>
    <xf numFmtId="44" fontId="34" fillId="0" borderId="25" xfId="1" applyNumberFormat="1" applyFont="1" applyBorder="1" applyAlignment="1">
      <alignment horizontal="center" vertical="center"/>
    </xf>
    <xf numFmtId="0" fontId="27" fillId="31" borderId="25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center" vertical="center"/>
    </xf>
    <xf numFmtId="0" fontId="33" fillId="15" borderId="0" xfId="0" applyFont="1" applyFill="1" applyAlignment="1" applyProtection="1">
      <alignment horizontal="center" vertical="center" wrapText="1"/>
      <protection locked="0"/>
    </xf>
    <xf numFmtId="0" fontId="33" fillId="15" borderId="17" xfId="0" applyFont="1" applyFill="1" applyBorder="1" applyAlignment="1" applyProtection="1">
      <alignment horizontal="center" vertical="center" wrapText="1"/>
      <protection locked="0"/>
    </xf>
    <xf numFmtId="0" fontId="29" fillId="22" borderId="0" xfId="2" applyFont="1" applyFill="1" applyAlignment="1">
      <alignment horizontal="center" vertical="center" wrapText="1"/>
    </xf>
    <xf numFmtId="0" fontId="29" fillId="22" borderId="17" xfId="2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49" fontId="11" fillId="4" borderId="0" xfId="0" applyNumberFormat="1" applyFont="1" applyFill="1" applyAlignment="1">
      <alignment horizontal="left" vertical="center"/>
    </xf>
    <xf numFmtId="49" fontId="11" fillId="4" borderId="22" xfId="0" applyNumberFormat="1" applyFont="1" applyFill="1" applyBorder="1" applyAlignment="1">
      <alignment horizontal="left" vertical="center"/>
    </xf>
    <xf numFmtId="0" fontId="21" fillId="9" borderId="7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/>
    </xf>
    <xf numFmtId="44" fontId="22" fillId="9" borderId="8" xfId="1" applyFont="1" applyFill="1" applyBorder="1" applyAlignment="1">
      <alignment horizontal="center" vertical="center"/>
    </xf>
    <xf numFmtId="44" fontId="22" fillId="9" borderId="9" xfId="1" applyFont="1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4" borderId="4" xfId="0" applyFont="1" applyFill="1" applyBorder="1" applyAlignment="1">
      <alignment horizontal="center" vertical="center"/>
    </xf>
    <xf numFmtId="0" fontId="12" fillId="14" borderId="5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28" fillId="19" borderId="14" xfId="0" applyFont="1" applyFill="1" applyBorder="1" applyAlignment="1">
      <alignment horizontal="center" vertical="center" wrapText="1"/>
    </xf>
    <xf numFmtId="0" fontId="28" fillId="19" borderId="15" xfId="0" applyFont="1" applyFill="1" applyBorder="1" applyAlignment="1">
      <alignment horizontal="center" vertical="center" wrapText="1"/>
    </xf>
    <xf numFmtId="0" fontId="28" fillId="19" borderId="16" xfId="0" applyFont="1" applyFill="1" applyBorder="1" applyAlignment="1">
      <alignment horizontal="center" vertical="center" wrapText="1"/>
    </xf>
    <xf numFmtId="0" fontId="2" fillId="29" borderId="25" xfId="0" applyFont="1" applyFill="1" applyBorder="1" applyAlignment="1">
      <alignment horizontal="center" vertical="center"/>
    </xf>
    <xf numFmtId="0" fontId="2" fillId="23" borderId="27" xfId="0" applyFont="1" applyFill="1" applyBorder="1" applyAlignment="1">
      <alignment horizontal="center" vertical="center"/>
    </xf>
    <xf numFmtId="0" fontId="2" fillId="23" borderId="20" xfId="0" applyFont="1" applyFill="1" applyBorder="1" applyAlignment="1">
      <alignment horizontal="center" vertical="center"/>
    </xf>
    <xf numFmtId="0" fontId="2" fillId="23" borderId="26" xfId="0" applyFont="1" applyFill="1" applyBorder="1" applyAlignment="1">
      <alignment horizontal="center" vertical="center"/>
    </xf>
    <xf numFmtId="0" fontId="20" fillId="24" borderId="18" xfId="0" applyFont="1" applyFill="1" applyBorder="1" applyAlignment="1">
      <alignment horizontal="center" vertical="center"/>
    </xf>
    <xf numFmtId="0" fontId="20" fillId="24" borderId="19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</cellXfs>
  <cellStyles count="3">
    <cellStyle name="Денежный" xfId="1" builtinId="4"/>
    <cellStyle name="Обычный" xfId="0" builtinId="0"/>
    <cellStyle name="Обычный 2" xfId="2"/>
  </cellStyles>
  <dxfs count="21">
    <dxf>
      <fill>
        <gradientFill>
          <stop position="0">
            <color theme="7" tint="0.59999389629810485"/>
          </stop>
          <stop position="1">
            <color theme="0"/>
          </stop>
        </gradientFill>
      </fill>
    </dxf>
    <dxf>
      <fill>
        <gradientFill>
          <stop position="0">
            <color theme="7" tint="0.59999389629810485"/>
          </stop>
          <stop position="1">
            <color theme="0"/>
          </stop>
        </gradientFill>
      </fill>
    </dxf>
    <dxf>
      <fill>
        <gradientFill degree="180">
          <stop position="0">
            <color theme="0"/>
          </stop>
          <stop position="1">
            <color theme="9" tint="0.80001220740379042"/>
          </stop>
        </gradientFill>
      </fill>
    </dxf>
    <dxf>
      <fill>
        <gradientFill>
          <stop position="0">
            <color theme="7" tint="0.59999389629810485"/>
          </stop>
          <stop position="1">
            <color theme="0"/>
          </stop>
        </gradientFill>
      </fill>
    </dxf>
    <dxf>
      <fill>
        <gradientFill>
          <stop position="0">
            <color theme="7" tint="0.59999389629810485"/>
          </stop>
          <stop position="1">
            <color theme="0"/>
          </stop>
        </gradientFill>
      </fill>
    </dxf>
    <dxf>
      <fill>
        <gradientFill>
          <stop position="0">
            <color theme="7" tint="0.59999389629810485"/>
          </stop>
          <stop position="1">
            <color theme="0"/>
          </stop>
        </gradientFill>
      </fill>
    </dxf>
    <dxf>
      <fill>
        <gradientFill>
          <stop position="0">
            <color theme="7" tint="0.59999389629810485"/>
          </stop>
          <stop position="1">
            <color theme="0"/>
          </stop>
        </gradientFill>
      </fill>
    </dxf>
    <dxf>
      <fill>
        <gradientFill>
          <stop position="0">
            <color theme="7" tint="0.59999389629810485"/>
          </stop>
          <stop position="1">
            <color theme="0"/>
          </stop>
        </gradientFill>
      </fill>
    </dxf>
    <dxf>
      <fill>
        <gradientFill>
          <stop position="0">
            <color theme="7" tint="0.59999389629810485"/>
          </stop>
          <stop position="1">
            <color theme="0"/>
          </stop>
        </gradientFill>
      </fill>
    </dxf>
    <dxf>
      <fill>
        <gradientFill>
          <stop position="0">
            <color theme="7" tint="0.59999389629810485"/>
          </stop>
          <stop position="1">
            <color theme="0"/>
          </stop>
        </gradientFill>
      </fill>
    </dxf>
    <dxf>
      <fill>
        <gradientFill>
          <stop position="0">
            <color theme="7" tint="0.59999389629810485"/>
          </stop>
          <stop position="1">
            <color theme="0"/>
          </stop>
        </gradientFill>
      </fill>
    </dxf>
    <dxf>
      <fill>
        <gradientFill>
          <stop position="0">
            <color theme="7" tint="0.59999389629810485"/>
          </stop>
          <stop position="1">
            <color theme="0"/>
          </stop>
        </gradientFill>
      </fill>
    </dxf>
    <dxf>
      <fill>
        <gradientFill>
          <stop position="0">
            <color theme="7" tint="0.59999389629810485"/>
          </stop>
          <stop position="1">
            <color theme="0"/>
          </stop>
        </gradientFill>
      </fill>
    </dxf>
    <dxf>
      <fill>
        <gradientFill>
          <stop position="0">
            <color theme="7" tint="0.59999389629810485"/>
          </stop>
          <stop position="1">
            <color theme="0"/>
          </stop>
        </gradientFill>
      </fill>
    </dxf>
    <dxf>
      <fill>
        <gradientFill>
          <stop position="0">
            <color theme="7" tint="0.59999389629810485"/>
          </stop>
          <stop position="1">
            <color theme="0"/>
          </stop>
        </gradientFill>
      </fill>
    </dxf>
    <dxf>
      <fill>
        <gradientFill>
          <stop position="0">
            <color theme="7" tint="0.59999389629810485"/>
          </stop>
          <stop position="1">
            <color theme="0"/>
          </stop>
        </gradientFill>
      </fill>
    </dxf>
    <dxf>
      <fill>
        <gradientFill>
          <stop position="0">
            <color theme="7" tint="0.59999389629810485"/>
          </stop>
          <stop position="1">
            <color theme="0"/>
          </stop>
        </gradientFill>
      </fill>
    </dxf>
    <dxf>
      <fill>
        <gradientFill>
          <stop position="0">
            <color theme="7" tint="0.59999389629810485"/>
          </stop>
          <stop position="1">
            <color theme="0"/>
          </stop>
        </gradientFill>
      </fill>
    </dxf>
    <dxf>
      <fill>
        <gradientFill>
          <stop position="0">
            <color theme="7" tint="0.59999389629810485"/>
          </stop>
          <stop position="1">
            <color theme="0"/>
          </stop>
        </gradientFill>
      </fill>
    </dxf>
    <dxf>
      <fill>
        <gradientFill>
          <stop position="0">
            <color theme="7" tint="0.59999389629810485"/>
          </stop>
          <stop position="1">
            <color theme="0"/>
          </stop>
        </gradientFill>
      </fill>
    </dxf>
    <dxf>
      <fill>
        <gradientFill>
          <stop position="0">
            <color theme="7" tint="0.59999389629810485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99FF99"/>
      <color rgb="FFFDF54D"/>
      <color rgb="FFDDDDDD"/>
      <color rgb="FFCCCCFF"/>
      <color rgb="FFBDDDC1"/>
      <color rgb="FF027816"/>
      <color rgb="FFFE5B12"/>
      <color rgb="FF039B1C"/>
      <color rgb="FFFDF67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'-'!$AC$3" lockText="1" noThreeD="1"/>
</file>

<file path=xl/ctrlProps/ctrlProp2.xml><?xml version="1.0" encoding="utf-8"?>
<formControlPr xmlns="http://schemas.microsoft.com/office/spreadsheetml/2009/9/main" objectType="CheckBox" fmlaLink="'-'!$AC$4" lockText="1" noThreeD="1"/>
</file>

<file path=xl/ctrlProps/ctrlProp3.xml><?xml version="1.0" encoding="utf-8"?>
<formControlPr xmlns="http://schemas.microsoft.com/office/spreadsheetml/2009/9/main" objectType="CheckBox" fmlaLink="$AC$3" lockText="1" noThreeD="1"/>
</file>

<file path=xl/ctrlProps/ctrlProp4.xml><?xml version="1.0" encoding="utf-8"?>
<formControlPr xmlns="http://schemas.microsoft.com/office/spreadsheetml/2009/9/main" objectType="CheckBox" fmlaLink="$AC$4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png"/><Relationship Id="rId18" Type="http://schemas.openxmlformats.org/officeDocument/2006/relationships/hyperlink" Target="https://headrock.ru/" TargetMode="External"/><Relationship Id="rId26" Type="http://schemas.openxmlformats.org/officeDocument/2006/relationships/image" Target="../media/image24.jpeg"/><Relationship Id="rId3" Type="http://schemas.openxmlformats.org/officeDocument/2006/relationships/image" Target="../media/image3.jpeg"/><Relationship Id="rId21" Type="http://schemas.openxmlformats.org/officeDocument/2006/relationships/image" Target="../media/image19.jpeg"/><Relationship Id="rId7" Type="http://schemas.openxmlformats.org/officeDocument/2006/relationships/image" Target="../media/image6.jp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5" Type="http://schemas.openxmlformats.org/officeDocument/2006/relationships/image" Target="../media/image23.jpeg"/><Relationship Id="rId2" Type="http://schemas.openxmlformats.org/officeDocument/2006/relationships/image" Target="../media/image2.jpeg"/><Relationship Id="rId16" Type="http://schemas.openxmlformats.org/officeDocument/2006/relationships/image" Target="../media/image15.jpeg"/><Relationship Id="rId20" Type="http://schemas.openxmlformats.org/officeDocument/2006/relationships/image" Target="../media/image18.jpeg"/><Relationship Id="rId29" Type="http://schemas.openxmlformats.org/officeDocument/2006/relationships/image" Target="../media/image27.jpeg"/><Relationship Id="rId1" Type="http://schemas.openxmlformats.org/officeDocument/2006/relationships/image" Target="../media/image1.jpeg"/><Relationship Id="rId6" Type="http://schemas.openxmlformats.org/officeDocument/2006/relationships/hyperlink" Target="https://kronbuild.ru/" TargetMode="External"/><Relationship Id="rId11" Type="http://schemas.openxmlformats.org/officeDocument/2006/relationships/image" Target="../media/image10.jpeg"/><Relationship Id="rId24" Type="http://schemas.openxmlformats.org/officeDocument/2006/relationships/image" Target="../media/image22.jpeg"/><Relationship Id="rId5" Type="http://schemas.openxmlformats.org/officeDocument/2006/relationships/image" Target="../media/image5.jpeg"/><Relationship Id="rId15" Type="http://schemas.openxmlformats.org/officeDocument/2006/relationships/image" Target="../media/image14.jpeg"/><Relationship Id="rId23" Type="http://schemas.openxmlformats.org/officeDocument/2006/relationships/image" Target="../media/image21.jpeg"/><Relationship Id="rId28" Type="http://schemas.openxmlformats.org/officeDocument/2006/relationships/image" Target="../media/image26.jpeg"/><Relationship Id="rId10" Type="http://schemas.openxmlformats.org/officeDocument/2006/relationships/image" Target="../media/image9.jpeg"/><Relationship Id="rId19" Type="http://schemas.openxmlformats.org/officeDocument/2006/relationships/image" Target="../media/image17.jpg"/><Relationship Id="rId4" Type="http://schemas.openxmlformats.org/officeDocument/2006/relationships/image" Target="../media/image4.jpeg"/><Relationship Id="rId9" Type="http://schemas.openxmlformats.org/officeDocument/2006/relationships/image" Target="../media/image8.jpeg"/><Relationship Id="rId14" Type="http://schemas.openxmlformats.org/officeDocument/2006/relationships/image" Target="../media/image13.jpeg"/><Relationship Id="rId22" Type="http://schemas.openxmlformats.org/officeDocument/2006/relationships/image" Target="../media/image20.jpeg"/><Relationship Id="rId27" Type="http://schemas.openxmlformats.org/officeDocument/2006/relationships/image" Target="../media/image25.jpeg"/><Relationship Id="rId30" Type="http://schemas.openxmlformats.org/officeDocument/2006/relationships/image" Target="../media/image28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1.jpeg"/><Relationship Id="rId18" Type="http://schemas.openxmlformats.org/officeDocument/2006/relationships/image" Target="../media/image44.jpeg"/><Relationship Id="rId26" Type="http://schemas.openxmlformats.org/officeDocument/2006/relationships/image" Target="../media/image50.jpeg"/><Relationship Id="rId39" Type="http://schemas.openxmlformats.org/officeDocument/2006/relationships/image" Target="../media/image61.jpeg"/><Relationship Id="rId21" Type="http://schemas.openxmlformats.org/officeDocument/2006/relationships/image" Target="../media/image47.jpg"/><Relationship Id="rId34" Type="http://schemas.openxmlformats.org/officeDocument/2006/relationships/image" Target="../media/image58.jpeg"/><Relationship Id="rId42" Type="http://schemas.openxmlformats.org/officeDocument/2006/relationships/image" Target="../media/image64.png"/><Relationship Id="rId47" Type="http://schemas.openxmlformats.org/officeDocument/2006/relationships/image" Target="../media/image69.jpg"/><Relationship Id="rId50" Type="http://schemas.openxmlformats.org/officeDocument/2006/relationships/image" Target="../media/image72.jpeg"/><Relationship Id="rId7" Type="http://schemas.openxmlformats.org/officeDocument/2006/relationships/image" Target="../media/image35.jpg"/><Relationship Id="rId2" Type="http://schemas.openxmlformats.org/officeDocument/2006/relationships/image" Target="../media/image30.jpg"/><Relationship Id="rId16" Type="http://schemas.openxmlformats.org/officeDocument/2006/relationships/image" Target="../media/image20.jpeg"/><Relationship Id="rId29" Type="http://schemas.openxmlformats.org/officeDocument/2006/relationships/image" Target="../media/image53.png"/><Relationship Id="rId11" Type="http://schemas.openxmlformats.org/officeDocument/2006/relationships/image" Target="../media/image39.jpg"/><Relationship Id="rId24" Type="http://schemas.openxmlformats.org/officeDocument/2006/relationships/image" Target="../media/image8.jpeg"/><Relationship Id="rId32" Type="http://schemas.openxmlformats.org/officeDocument/2006/relationships/image" Target="../media/image56.jpeg"/><Relationship Id="rId37" Type="http://schemas.openxmlformats.org/officeDocument/2006/relationships/image" Target="../media/image59.jpeg"/><Relationship Id="rId40" Type="http://schemas.openxmlformats.org/officeDocument/2006/relationships/image" Target="../media/image62.png"/><Relationship Id="rId45" Type="http://schemas.openxmlformats.org/officeDocument/2006/relationships/image" Target="../media/image67.jpeg"/><Relationship Id="rId5" Type="http://schemas.openxmlformats.org/officeDocument/2006/relationships/image" Target="../media/image33.jpg"/><Relationship Id="rId15" Type="http://schemas.openxmlformats.org/officeDocument/2006/relationships/image" Target="../media/image43.jpeg"/><Relationship Id="rId23" Type="http://schemas.openxmlformats.org/officeDocument/2006/relationships/image" Target="../media/image11.jpeg"/><Relationship Id="rId28" Type="http://schemas.openxmlformats.org/officeDocument/2006/relationships/image" Target="../media/image52.jpeg"/><Relationship Id="rId36" Type="http://schemas.openxmlformats.org/officeDocument/2006/relationships/image" Target="../media/image21.jpeg"/><Relationship Id="rId49" Type="http://schemas.openxmlformats.org/officeDocument/2006/relationships/image" Target="../media/image71.jpeg"/><Relationship Id="rId10" Type="http://schemas.openxmlformats.org/officeDocument/2006/relationships/image" Target="../media/image38.jpg"/><Relationship Id="rId19" Type="http://schemas.openxmlformats.org/officeDocument/2006/relationships/image" Target="../media/image45.jpeg"/><Relationship Id="rId31" Type="http://schemas.openxmlformats.org/officeDocument/2006/relationships/image" Target="../media/image55.jpeg"/><Relationship Id="rId44" Type="http://schemas.openxmlformats.org/officeDocument/2006/relationships/image" Target="../media/image66.png"/><Relationship Id="rId4" Type="http://schemas.openxmlformats.org/officeDocument/2006/relationships/image" Target="../media/image32.jpg"/><Relationship Id="rId9" Type="http://schemas.openxmlformats.org/officeDocument/2006/relationships/image" Target="../media/image37.jpg"/><Relationship Id="rId14" Type="http://schemas.openxmlformats.org/officeDocument/2006/relationships/image" Target="../media/image42.jpeg"/><Relationship Id="rId22" Type="http://schemas.openxmlformats.org/officeDocument/2006/relationships/image" Target="../media/image48.jpg"/><Relationship Id="rId27" Type="http://schemas.openxmlformats.org/officeDocument/2006/relationships/image" Target="../media/image51.jpg"/><Relationship Id="rId30" Type="http://schemas.openxmlformats.org/officeDocument/2006/relationships/image" Target="../media/image54.jpeg"/><Relationship Id="rId35" Type="http://schemas.openxmlformats.org/officeDocument/2006/relationships/image" Target="../media/image22.jpeg"/><Relationship Id="rId43" Type="http://schemas.openxmlformats.org/officeDocument/2006/relationships/image" Target="../media/image65.png"/><Relationship Id="rId48" Type="http://schemas.openxmlformats.org/officeDocument/2006/relationships/image" Target="../media/image70.jpg"/><Relationship Id="rId8" Type="http://schemas.openxmlformats.org/officeDocument/2006/relationships/image" Target="../media/image36.jpg"/><Relationship Id="rId51" Type="http://schemas.openxmlformats.org/officeDocument/2006/relationships/image" Target="../media/image73.jpeg"/><Relationship Id="rId3" Type="http://schemas.openxmlformats.org/officeDocument/2006/relationships/image" Target="../media/image31.jpg"/><Relationship Id="rId12" Type="http://schemas.openxmlformats.org/officeDocument/2006/relationships/image" Target="../media/image40.jpeg"/><Relationship Id="rId17" Type="http://schemas.openxmlformats.org/officeDocument/2006/relationships/image" Target="../media/image24.jpeg"/><Relationship Id="rId25" Type="http://schemas.openxmlformats.org/officeDocument/2006/relationships/image" Target="../media/image49.jpeg"/><Relationship Id="rId33" Type="http://schemas.openxmlformats.org/officeDocument/2006/relationships/image" Target="../media/image57.jpg"/><Relationship Id="rId38" Type="http://schemas.openxmlformats.org/officeDocument/2006/relationships/image" Target="../media/image60.jpeg"/><Relationship Id="rId46" Type="http://schemas.openxmlformats.org/officeDocument/2006/relationships/image" Target="../media/image68.jpg"/><Relationship Id="rId20" Type="http://schemas.openxmlformats.org/officeDocument/2006/relationships/image" Target="../media/image46.jpeg"/><Relationship Id="rId41" Type="http://schemas.openxmlformats.org/officeDocument/2006/relationships/image" Target="../media/image63.png"/><Relationship Id="rId1" Type="http://schemas.openxmlformats.org/officeDocument/2006/relationships/image" Target="../media/image29.jpg"/><Relationship Id="rId6" Type="http://schemas.openxmlformats.org/officeDocument/2006/relationships/image" Target="../media/image34.jp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4.jpeg"/><Relationship Id="rId21" Type="http://schemas.openxmlformats.org/officeDocument/2006/relationships/image" Target="../media/image57.jpg"/><Relationship Id="rId42" Type="http://schemas.openxmlformats.org/officeDocument/2006/relationships/image" Target="../media/image90.png"/><Relationship Id="rId47" Type="http://schemas.openxmlformats.org/officeDocument/2006/relationships/image" Target="../media/image92.jpeg"/><Relationship Id="rId63" Type="http://schemas.openxmlformats.org/officeDocument/2006/relationships/image" Target="../media/image103.jpeg"/><Relationship Id="rId68" Type="http://schemas.openxmlformats.org/officeDocument/2006/relationships/image" Target="../media/image108.jpeg"/><Relationship Id="rId2" Type="http://schemas.openxmlformats.org/officeDocument/2006/relationships/image" Target="../media/image2.jpeg"/><Relationship Id="rId16" Type="http://schemas.openxmlformats.org/officeDocument/2006/relationships/image" Target="../media/image77.png"/><Relationship Id="rId29" Type="http://schemas.openxmlformats.org/officeDocument/2006/relationships/image" Target="../media/image48.jpg"/><Relationship Id="rId11" Type="http://schemas.openxmlformats.org/officeDocument/2006/relationships/image" Target="../media/image8.jpeg"/><Relationship Id="rId24" Type="http://schemas.openxmlformats.org/officeDocument/2006/relationships/image" Target="../media/image81.jpeg"/><Relationship Id="rId32" Type="http://schemas.openxmlformats.org/officeDocument/2006/relationships/image" Target="../media/image84.jpeg"/><Relationship Id="rId37" Type="http://schemas.openxmlformats.org/officeDocument/2006/relationships/image" Target="../media/image89.png"/><Relationship Id="rId40" Type="http://schemas.openxmlformats.org/officeDocument/2006/relationships/image" Target="../media/image18.jpeg"/><Relationship Id="rId45" Type="http://schemas.openxmlformats.org/officeDocument/2006/relationships/image" Target="../media/image21.jpeg"/><Relationship Id="rId53" Type="http://schemas.openxmlformats.org/officeDocument/2006/relationships/image" Target="../media/image23.jpeg"/><Relationship Id="rId58" Type="http://schemas.openxmlformats.org/officeDocument/2006/relationships/image" Target="../media/image100.png"/><Relationship Id="rId66" Type="http://schemas.openxmlformats.org/officeDocument/2006/relationships/image" Target="../media/image106.jpeg"/><Relationship Id="rId74" Type="http://schemas.openxmlformats.org/officeDocument/2006/relationships/image" Target="../media/image112.jpeg"/><Relationship Id="rId5" Type="http://schemas.openxmlformats.org/officeDocument/2006/relationships/image" Target="../media/image5.jpeg"/><Relationship Id="rId61" Type="http://schemas.openxmlformats.org/officeDocument/2006/relationships/image" Target="../media/image102.jpg"/><Relationship Id="rId19" Type="http://schemas.openxmlformats.org/officeDocument/2006/relationships/image" Target="../media/image78.jpeg"/><Relationship Id="rId14" Type="http://schemas.openxmlformats.org/officeDocument/2006/relationships/image" Target="../media/image76.jpeg"/><Relationship Id="rId22" Type="http://schemas.openxmlformats.org/officeDocument/2006/relationships/image" Target="../media/image80.jpeg"/><Relationship Id="rId27" Type="http://schemas.openxmlformats.org/officeDocument/2006/relationships/image" Target="../media/image15.jpeg"/><Relationship Id="rId30" Type="http://schemas.openxmlformats.org/officeDocument/2006/relationships/image" Target="../media/image82.jpeg"/><Relationship Id="rId35" Type="http://schemas.openxmlformats.org/officeDocument/2006/relationships/image" Target="../media/image87.png"/><Relationship Id="rId43" Type="http://schemas.openxmlformats.org/officeDocument/2006/relationships/image" Target="../media/image91.png"/><Relationship Id="rId48" Type="http://schemas.openxmlformats.org/officeDocument/2006/relationships/image" Target="../media/image93.jpeg"/><Relationship Id="rId56" Type="http://schemas.openxmlformats.org/officeDocument/2006/relationships/image" Target="../media/image98.jpeg"/><Relationship Id="rId64" Type="http://schemas.openxmlformats.org/officeDocument/2006/relationships/image" Target="../media/image104.jpeg"/><Relationship Id="rId69" Type="http://schemas.openxmlformats.org/officeDocument/2006/relationships/image" Target="../media/image109.jpeg"/><Relationship Id="rId8" Type="http://schemas.openxmlformats.org/officeDocument/2006/relationships/hyperlink" Target="https://kronbuild.ru/" TargetMode="External"/><Relationship Id="rId51" Type="http://schemas.openxmlformats.org/officeDocument/2006/relationships/image" Target="../media/image96.jpeg"/><Relationship Id="rId72" Type="http://schemas.openxmlformats.org/officeDocument/2006/relationships/image" Target="../media/image27.jpeg"/><Relationship Id="rId3" Type="http://schemas.openxmlformats.org/officeDocument/2006/relationships/image" Target="../media/image3.jpeg"/><Relationship Id="rId12" Type="http://schemas.openxmlformats.org/officeDocument/2006/relationships/image" Target="../media/image49.jpeg"/><Relationship Id="rId17" Type="http://schemas.openxmlformats.org/officeDocument/2006/relationships/image" Target="../media/image10.jpeg"/><Relationship Id="rId25" Type="http://schemas.openxmlformats.org/officeDocument/2006/relationships/image" Target="../media/image13.jpeg"/><Relationship Id="rId33" Type="http://schemas.openxmlformats.org/officeDocument/2006/relationships/image" Target="../media/image85.jpeg"/><Relationship Id="rId38" Type="http://schemas.openxmlformats.org/officeDocument/2006/relationships/hyperlink" Target="https://headrock.ru/" TargetMode="External"/><Relationship Id="rId46" Type="http://schemas.openxmlformats.org/officeDocument/2006/relationships/image" Target="../media/image22.jpeg"/><Relationship Id="rId59" Type="http://schemas.openxmlformats.org/officeDocument/2006/relationships/image" Target="../media/image101.png"/><Relationship Id="rId67" Type="http://schemas.openxmlformats.org/officeDocument/2006/relationships/image" Target="../media/image107.png"/><Relationship Id="rId20" Type="http://schemas.openxmlformats.org/officeDocument/2006/relationships/image" Target="../media/image79.jpeg"/><Relationship Id="rId41" Type="http://schemas.openxmlformats.org/officeDocument/2006/relationships/image" Target="../media/image19.jpeg"/><Relationship Id="rId54" Type="http://schemas.openxmlformats.org/officeDocument/2006/relationships/image" Target="../media/image24.jpeg"/><Relationship Id="rId62" Type="http://schemas.openxmlformats.org/officeDocument/2006/relationships/image" Target="../media/image26.jpeg"/><Relationship Id="rId70" Type="http://schemas.openxmlformats.org/officeDocument/2006/relationships/image" Target="../media/image110.jpeg"/><Relationship Id="rId1" Type="http://schemas.openxmlformats.org/officeDocument/2006/relationships/image" Target="../media/image1.jpeg"/><Relationship Id="rId6" Type="http://schemas.openxmlformats.org/officeDocument/2006/relationships/image" Target="../media/image74.jpeg"/><Relationship Id="rId15" Type="http://schemas.openxmlformats.org/officeDocument/2006/relationships/image" Target="../media/image9.jpeg"/><Relationship Id="rId23" Type="http://schemas.openxmlformats.org/officeDocument/2006/relationships/image" Target="../media/image12.png"/><Relationship Id="rId28" Type="http://schemas.openxmlformats.org/officeDocument/2006/relationships/image" Target="../media/image16.jpeg"/><Relationship Id="rId36" Type="http://schemas.openxmlformats.org/officeDocument/2006/relationships/image" Target="../media/image88.png"/><Relationship Id="rId49" Type="http://schemas.openxmlformats.org/officeDocument/2006/relationships/image" Target="../media/image94.jpeg"/><Relationship Id="rId57" Type="http://schemas.openxmlformats.org/officeDocument/2006/relationships/image" Target="../media/image99.jpeg"/><Relationship Id="rId10" Type="http://schemas.openxmlformats.org/officeDocument/2006/relationships/image" Target="../media/image7.jpeg"/><Relationship Id="rId31" Type="http://schemas.openxmlformats.org/officeDocument/2006/relationships/image" Target="../media/image83.jpeg"/><Relationship Id="rId44" Type="http://schemas.openxmlformats.org/officeDocument/2006/relationships/image" Target="../media/image20.jpeg"/><Relationship Id="rId52" Type="http://schemas.openxmlformats.org/officeDocument/2006/relationships/image" Target="../media/image97.jpeg"/><Relationship Id="rId60" Type="http://schemas.openxmlformats.org/officeDocument/2006/relationships/image" Target="../media/image64.png"/><Relationship Id="rId65" Type="http://schemas.openxmlformats.org/officeDocument/2006/relationships/image" Target="../media/image105.jpeg"/><Relationship Id="rId73" Type="http://schemas.openxmlformats.org/officeDocument/2006/relationships/image" Target="../media/image28.jpeg"/><Relationship Id="rId4" Type="http://schemas.openxmlformats.org/officeDocument/2006/relationships/image" Target="../media/image4.jpeg"/><Relationship Id="rId9" Type="http://schemas.openxmlformats.org/officeDocument/2006/relationships/image" Target="../media/image6.jpg"/><Relationship Id="rId13" Type="http://schemas.openxmlformats.org/officeDocument/2006/relationships/image" Target="../media/image75.jpeg"/><Relationship Id="rId18" Type="http://schemas.openxmlformats.org/officeDocument/2006/relationships/image" Target="../media/image11.jpeg"/><Relationship Id="rId39" Type="http://schemas.openxmlformats.org/officeDocument/2006/relationships/image" Target="../media/image17.jpg"/><Relationship Id="rId34" Type="http://schemas.openxmlformats.org/officeDocument/2006/relationships/image" Target="../media/image86.jpeg"/><Relationship Id="rId50" Type="http://schemas.openxmlformats.org/officeDocument/2006/relationships/image" Target="../media/image95.jpeg"/><Relationship Id="rId55" Type="http://schemas.openxmlformats.org/officeDocument/2006/relationships/image" Target="../media/image25.jpeg"/><Relationship Id="rId7" Type="http://schemas.openxmlformats.org/officeDocument/2006/relationships/image" Target="../media/image44.jpeg"/><Relationship Id="rId71" Type="http://schemas.openxmlformats.org/officeDocument/2006/relationships/image" Target="../media/image1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998010</xdr:colOff>
      <xdr:row>10</xdr:row>
      <xdr:rowOff>0</xdr:rowOff>
    </xdr:from>
    <xdr:to>
      <xdr:col>1</xdr:col>
      <xdr:colOff>1350382</xdr:colOff>
      <xdr:row>15</xdr:row>
      <xdr:rowOff>164060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4785" y="2308019"/>
          <a:ext cx="352372" cy="1443131"/>
        </a:xfrm>
        <a:prstGeom prst="rect">
          <a:avLst/>
        </a:prstGeom>
      </xdr:spPr>
    </xdr:pic>
    <xdr:clientData/>
  </xdr:twoCellAnchor>
  <xdr:twoCellAnchor editAs="oneCell">
    <xdr:from>
      <xdr:col>1</xdr:col>
      <xdr:colOff>582675</xdr:colOff>
      <xdr:row>14</xdr:row>
      <xdr:rowOff>0</xdr:rowOff>
    </xdr:from>
    <xdr:to>
      <xdr:col>1</xdr:col>
      <xdr:colOff>945637</xdr:colOff>
      <xdr:row>19</xdr:row>
      <xdr:rowOff>115506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450" y="4038078"/>
          <a:ext cx="362962" cy="1477580"/>
        </a:xfrm>
        <a:prstGeom prst="rect">
          <a:avLst/>
        </a:prstGeom>
      </xdr:spPr>
    </xdr:pic>
    <xdr:clientData/>
  </xdr:twoCellAnchor>
  <xdr:twoCellAnchor editAs="oneCell">
    <xdr:from>
      <xdr:col>1</xdr:col>
      <xdr:colOff>1453460</xdr:colOff>
      <xdr:row>9</xdr:row>
      <xdr:rowOff>127069</xdr:rowOff>
    </xdr:from>
    <xdr:to>
      <xdr:col>1</xdr:col>
      <xdr:colOff>1832875</xdr:colOff>
      <xdr:row>15</xdr:row>
      <xdr:rowOff>99674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0235" y="2146369"/>
          <a:ext cx="379415" cy="1470751"/>
        </a:xfrm>
        <a:prstGeom prst="rect">
          <a:avLst/>
        </a:prstGeom>
      </xdr:spPr>
    </xdr:pic>
    <xdr:clientData/>
  </xdr:twoCellAnchor>
  <xdr:twoCellAnchor editAs="oneCell">
    <xdr:from>
      <xdr:col>1</xdr:col>
      <xdr:colOff>1010667</xdr:colOff>
      <xdr:row>16</xdr:row>
      <xdr:rowOff>0</xdr:rowOff>
    </xdr:from>
    <xdr:to>
      <xdr:col>1</xdr:col>
      <xdr:colOff>1356495</xdr:colOff>
      <xdr:row>21</xdr:row>
      <xdr:rowOff>62731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442" y="5725063"/>
          <a:ext cx="345828" cy="1476513"/>
        </a:xfrm>
        <a:prstGeom prst="rect">
          <a:avLst/>
        </a:prstGeom>
      </xdr:spPr>
    </xdr:pic>
    <xdr:clientData/>
  </xdr:twoCellAnchor>
  <xdr:twoCellAnchor editAs="oneCell">
    <xdr:from>
      <xdr:col>1</xdr:col>
      <xdr:colOff>1495417</xdr:colOff>
      <xdr:row>14</xdr:row>
      <xdr:rowOff>0</xdr:rowOff>
    </xdr:from>
    <xdr:to>
      <xdr:col>1</xdr:col>
      <xdr:colOff>1863840</xdr:colOff>
      <xdr:row>19</xdr:row>
      <xdr:rowOff>78643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192" y="4094942"/>
          <a:ext cx="368423" cy="1440717"/>
        </a:xfrm>
        <a:prstGeom prst="rect">
          <a:avLst/>
        </a:prstGeom>
      </xdr:spPr>
    </xdr:pic>
    <xdr:clientData/>
  </xdr:twoCellAnchor>
  <xdr:twoCellAnchor editAs="oneCell">
    <xdr:from>
      <xdr:col>0</xdr:col>
      <xdr:colOff>825025</xdr:colOff>
      <xdr:row>2</xdr:row>
      <xdr:rowOff>9042</xdr:rowOff>
    </xdr:from>
    <xdr:to>
      <xdr:col>2</xdr:col>
      <xdr:colOff>1244767</xdr:colOff>
      <xdr:row>6</xdr:row>
      <xdr:rowOff>19050</xdr:rowOff>
    </xdr:to>
    <xdr:pic>
      <xdr:nvPicPr>
        <xdr:cNvPr id="9" name="Рисунок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025" y="304317"/>
          <a:ext cx="3324867" cy="733908"/>
        </a:xfrm>
        <a:prstGeom prst="rect">
          <a:avLst/>
        </a:prstGeom>
      </xdr:spPr>
    </xdr:pic>
    <xdr:clientData/>
  </xdr:twoCellAnchor>
  <xdr:twoCellAnchor editAs="oneCell">
    <xdr:from>
      <xdr:col>0</xdr:col>
      <xdr:colOff>3</xdr:colOff>
      <xdr:row>1</xdr:row>
      <xdr:rowOff>47624</xdr:rowOff>
    </xdr:from>
    <xdr:to>
      <xdr:col>0</xdr:col>
      <xdr:colOff>612321</xdr:colOff>
      <xdr:row>6</xdr:row>
      <xdr:rowOff>199403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" y="161924"/>
          <a:ext cx="612318" cy="105665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942975</xdr:colOff>
          <xdr:row>6</xdr:row>
          <xdr:rowOff>9525</xdr:rowOff>
        </xdr:from>
        <xdr:to>
          <xdr:col>6</xdr:col>
          <xdr:colOff>2752725</xdr:colOff>
          <xdr:row>6</xdr:row>
          <xdr:rowOff>276225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Включить доставку в цену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6</xdr:row>
          <xdr:rowOff>9525</xdr:rowOff>
        </xdr:from>
        <xdr:to>
          <xdr:col>5</xdr:col>
          <xdr:colOff>847725</xdr:colOff>
          <xdr:row>6</xdr:row>
          <xdr:rowOff>276225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Оплата за наличные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844662</xdr:colOff>
      <xdr:row>34</xdr:row>
      <xdr:rowOff>19163</xdr:rowOff>
    </xdr:from>
    <xdr:to>
      <xdr:col>1</xdr:col>
      <xdr:colOff>1201510</xdr:colOff>
      <xdr:row>40</xdr:row>
      <xdr:rowOff>67727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437" y="17307038"/>
          <a:ext cx="356848" cy="1413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194584</xdr:colOff>
      <xdr:row>23</xdr:row>
      <xdr:rowOff>0</xdr:rowOff>
    </xdr:from>
    <xdr:to>
      <xdr:col>1</xdr:col>
      <xdr:colOff>537483</xdr:colOff>
      <xdr:row>27</xdr:row>
      <xdr:rowOff>16605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359" y="11278727"/>
          <a:ext cx="342899" cy="1350105"/>
        </a:xfrm>
        <a:prstGeom prst="rect">
          <a:avLst/>
        </a:prstGeom>
      </xdr:spPr>
    </xdr:pic>
    <xdr:clientData/>
  </xdr:twoCellAnchor>
  <xdr:twoCellAnchor editAs="oneCell">
    <xdr:from>
      <xdr:col>1</xdr:col>
      <xdr:colOff>1482150</xdr:colOff>
      <xdr:row>22</xdr:row>
      <xdr:rowOff>54430</xdr:rowOff>
    </xdr:from>
    <xdr:to>
      <xdr:col>1</xdr:col>
      <xdr:colOff>1830322</xdr:colOff>
      <xdr:row>26</xdr:row>
      <xdr:rowOff>217079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8925" y="9646105"/>
          <a:ext cx="348172" cy="1381849"/>
        </a:xfrm>
        <a:prstGeom prst="rect">
          <a:avLst/>
        </a:prstGeom>
      </xdr:spPr>
    </xdr:pic>
    <xdr:clientData/>
  </xdr:twoCellAnchor>
  <xdr:twoCellAnchor editAs="oneCell">
    <xdr:from>
      <xdr:col>1</xdr:col>
      <xdr:colOff>1484537</xdr:colOff>
      <xdr:row>33</xdr:row>
      <xdr:rowOff>122465</xdr:rowOff>
    </xdr:from>
    <xdr:to>
      <xdr:col>1</xdr:col>
      <xdr:colOff>1789716</xdr:colOff>
      <xdr:row>41</xdr:row>
      <xdr:rowOff>37535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365"/>
        <a:stretch/>
      </xdr:blipFill>
      <xdr:spPr>
        <a:xfrm>
          <a:off x="2355394" y="9688286"/>
          <a:ext cx="305179" cy="1792855"/>
        </a:xfrm>
        <a:prstGeom prst="rect">
          <a:avLst/>
        </a:prstGeom>
      </xdr:spPr>
    </xdr:pic>
    <xdr:clientData/>
  </xdr:twoCellAnchor>
  <xdr:oneCellAnchor>
    <xdr:from>
      <xdr:col>1</xdr:col>
      <xdr:colOff>1538182</xdr:colOff>
      <xdr:row>28</xdr:row>
      <xdr:rowOff>193930</xdr:rowOff>
    </xdr:from>
    <xdr:ext cx="342325" cy="1380908"/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00000000-0008-0000-03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07" t="9573" r="43183" b="15282"/>
        <a:stretch/>
      </xdr:blipFill>
      <xdr:spPr>
        <a:xfrm>
          <a:off x="2404957" y="13338430"/>
          <a:ext cx="342325" cy="1380908"/>
        </a:xfrm>
        <a:prstGeom prst="rect">
          <a:avLst/>
        </a:prstGeom>
      </xdr:spPr>
    </xdr:pic>
    <xdr:clientData/>
  </xdr:oneCellAnchor>
  <xdr:twoCellAnchor editAs="oneCell">
    <xdr:from>
      <xdr:col>1</xdr:col>
      <xdr:colOff>1488128</xdr:colOff>
      <xdr:row>23</xdr:row>
      <xdr:rowOff>0</xdr:rowOff>
    </xdr:from>
    <xdr:to>
      <xdr:col>1</xdr:col>
      <xdr:colOff>1818627</xdr:colOff>
      <xdr:row>28</xdr:row>
      <xdr:rowOff>73356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4903" y="11354292"/>
          <a:ext cx="330499" cy="1740230"/>
        </a:xfrm>
        <a:prstGeom prst="rect">
          <a:avLst/>
        </a:prstGeom>
      </xdr:spPr>
    </xdr:pic>
    <xdr:clientData/>
  </xdr:twoCellAnchor>
  <xdr:oneCellAnchor>
    <xdr:from>
      <xdr:col>1</xdr:col>
      <xdr:colOff>156238</xdr:colOff>
      <xdr:row>32</xdr:row>
      <xdr:rowOff>122464</xdr:rowOff>
    </xdr:from>
    <xdr:ext cx="343143" cy="1386868"/>
    <xdr:pic>
      <xdr:nvPicPr>
        <xdr:cNvPr id="28" name="Рисунок 27">
          <a:extLst>
            <a:ext uri="{FF2B5EF4-FFF2-40B4-BE49-F238E27FC236}">
              <a16:creationId xmlns:a16="http://schemas.microsoft.com/office/drawing/2014/main" xmlns="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95" y="9361714"/>
          <a:ext cx="343143" cy="1386868"/>
        </a:xfrm>
        <a:prstGeom prst="rect">
          <a:avLst/>
        </a:prstGeom>
      </xdr:spPr>
    </xdr:pic>
    <xdr:clientData/>
  </xdr:oneCellAnchor>
  <xdr:twoCellAnchor editAs="oneCell">
    <xdr:from>
      <xdr:col>1</xdr:col>
      <xdr:colOff>14967</xdr:colOff>
      <xdr:row>27</xdr:row>
      <xdr:rowOff>307235</xdr:rowOff>
    </xdr:from>
    <xdr:to>
      <xdr:col>1</xdr:col>
      <xdr:colOff>581133</xdr:colOff>
      <xdr:row>31</xdr:row>
      <xdr:rowOff>182339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00000000-0008-0000-03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22" t="7899" r="24405" b="7842"/>
        <a:stretch/>
      </xdr:blipFill>
      <xdr:spPr>
        <a:xfrm>
          <a:off x="885824" y="7981664"/>
          <a:ext cx="566166" cy="1113354"/>
        </a:xfrm>
        <a:prstGeom prst="rect">
          <a:avLst/>
        </a:prstGeom>
      </xdr:spPr>
    </xdr:pic>
    <xdr:clientData/>
  </xdr:twoCellAnchor>
  <xdr:twoCellAnchor editAs="oneCell">
    <xdr:from>
      <xdr:col>1</xdr:col>
      <xdr:colOff>700770</xdr:colOff>
      <xdr:row>25</xdr:row>
      <xdr:rowOff>34019</xdr:rowOff>
    </xdr:from>
    <xdr:to>
      <xdr:col>1</xdr:col>
      <xdr:colOff>1284942</xdr:colOff>
      <xdr:row>28</xdr:row>
      <xdr:rowOff>142876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xmlns="" id="{00000000-0008-0000-03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22" t="7898" r="23810" b="8081"/>
        <a:stretch/>
      </xdr:blipFill>
      <xdr:spPr>
        <a:xfrm>
          <a:off x="1571627" y="7028090"/>
          <a:ext cx="584172" cy="1129392"/>
        </a:xfrm>
        <a:prstGeom prst="rect">
          <a:avLst/>
        </a:prstGeom>
      </xdr:spPr>
    </xdr:pic>
    <xdr:clientData/>
  </xdr:twoCellAnchor>
  <xdr:twoCellAnchor editAs="oneCell">
    <xdr:from>
      <xdr:col>7</xdr:col>
      <xdr:colOff>216409</xdr:colOff>
      <xdr:row>2</xdr:row>
      <xdr:rowOff>845</xdr:rowOff>
    </xdr:from>
    <xdr:to>
      <xdr:col>9</xdr:col>
      <xdr:colOff>855891</xdr:colOff>
      <xdr:row>6</xdr:row>
      <xdr:rowOff>114300</xdr:rowOff>
    </xdr:to>
    <xdr:pic>
      <xdr:nvPicPr>
        <xdr:cNvPr id="40" name="Рисунок 3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1409" y="296120"/>
          <a:ext cx="3430307" cy="837355"/>
        </a:xfrm>
        <a:prstGeom prst="rect">
          <a:avLst/>
        </a:prstGeom>
      </xdr:spPr>
    </xdr:pic>
    <xdr:clientData/>
  </xdr:twoCellAnchor>
  <xdr:twoCellAnchor editAs="oneCell">
    <xdr:from>
      <xdr:col>9</xdr:col>
      <xdr:colOff>1107623</xdr:colOff>
      <xdr:row>3</xdr:row>
      <xdr:rowOff>55185</xdr:rowOff>
    </xdr:from>
    <xdr:to>
      <xdr:col>9</xdr:col>
      <xdr:colOff>1774373</xdr:colOff>
      <xdr:row>6</xdr:row>
      <xdr:rowOff>199984</xdr:rowOff>
    </xdr:to>
    <xdr:pic>
      <xdr:nvPicPr>
        <xdr:cNvPr id="41" name="Рисунок 40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3448" y="531435"/>
          <a:ext cx="666750" cy="687724"/>
        </a:xfrm>
        <a:prstGeom prst="rect">
          <a:avLst/>
        </a:prstGeom>
      </xdr:spPr>
    </xdr:pic>
    <xdr:clientData/>
  </xdr:twoCellAnchor>
  <xdr:twoCellAnchor editAs="oneCell">
    <xdr:from>
      <xdr:col>9</xdr:col>
      <xdr:colOff>1794983</xdr:colOff>
      <xdr:row>1</xdr:row>
      <xdr:rowOff>54429</xdr:rowOff>
    </xdr:from>
    <xdr:to>
      <xdr:col>9</xdr:col>
      <xdr:colOff>2291442</xdr:colOff>
      <xdr:row>6</xdr:row>
      <xdr:rowOff>161925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xmlns="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0808" y="168729"/>
          <a:ext cx="496459" cy="1012371"/>
        </a:xfrm>
        <a:prstGeom prst="rect">
          <a:avLst/>
        </a:prstGeom>
      </xdr:spPr>
    </xdr:pic>
    <xdr:clientData/>
  </xdr:twoCellAnchor>
  <xdr:oneCellAnchor>
    <xdr:from>
      <xdr:col>1</xdr:col>
      <xdr:colOff>1507330</xdr:colOff>
      <xdr:row>16</xdr:row>
      <xdr:rowOff>0</xdr:rowOff>
    </xdr:from>
    <xdr:ext cx="370456" cy="1488281"/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00000000-0008-0000-0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4105" y="6056538"/>
          <a:ext cx="370456" cy="1488281"/>
        </a:xfrm>
        <a:prstGeom prst="rect">
          <a:avLst/>
        </a:prstGeom>
      </xdr:spPr>
    </xdr:pic>
    <xdr:clientData/>
  </xdr:oneCellAnchor>
  <xdr:oneCellAnchor>
    <xdr:from>
      <xdr:col>1</xdr:col>
      <xdr:colOff>543152</xdr:colOff>
      <xdr:row>16</xdr:row>
      <xdr:rowOff>0</xdr:rowOff>
    </xdr:from>
    <xdr:ext cx="398460" cy="1529217"/>
    <xdr:pic>
      <xdr:nvPicPr>
        <xdr:cNvPr id="46" name="Рисунок 45">
          <a:extLst>
            <a:ext uri="{FF2B5EF4-FFF2-40B4-BE49-F238E27FC236}">
              <a16:creationId xmlns:a16="http://schemas.microsoft.com/office/drawing/2014/main" xmlns="" id="{00000000-0008-0000-03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818" t="7366" r="41839" b="6294"/>
        <a:stretch/>
      </xdr:blipFill>
      <xdr:spPr>
        <a:xfrm>
          <a:off x="1409927" y="5953352"/>
          <a:ext cx="398460" cy="1529217"/>
        </a:xfrm>
        <a:prstGeom prst="rect">
          <a:avLst/>
        </a:prstGeom>
      </xdr:spPr>
    </xdr:pic>
    <xdr:clientData/>
  </xdr:oneCellAnchor>
  <xdr:oneCellAnchor>
    <xdr:from>
      <xdr:col>1</xdr:col>
      <xdr:colOff>57828</xdr:colOff>
      <xdr:row>17</xdr:row>
      <xdr:rowOff>27215</xdr:rowOff>
    </xdr:from>
    <xdr:ext cx="395294" cy="1520600"/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00000000-0008-0000-03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41" t="10679" r="42052" b="11064"/>
        <a:stretch/>
      </xdr:blipFill>
      <xdr:spPr>
        <a:xfrm>
          <a:off x="928685" y="4054929"/>
          <a:ext cx="395294" cy="1520600"/>
        </a:xfrm>
        <a:prstGeom prst="rect">
          <a:avLst/>
        </a:prstGeom>
      </xdr:spPr>
    </xdr:pic>
    <xdr:clientData/>
  </xdr:oneCellAnchor>
  <xdr:oneCellAnchor>
    <xdr:from>
      <xdr:col>1</xdr:col>
      <xdr:colOff>195942</xdr:colOff>
      <xdr:row>22</xdr:row>
      <xdr:rowOff>0</xdr:rowOff>
    </xdr:from>
    <xdr:ext cx="429990" cy="1524716"/>
    <xdr:pic>
      <xdr:nvPicPr>
        <xdr:cNvPr id="54" name="Рисунок 53">
          <a:extLst>
            <a:ext uri="{FF2B5EF4-FFF2-40B4-BE49-F238E27FC236}">
              <a16:creationId xmlns:a16="http://schemas.microsoft.com/office/drawing/2014/main" xmlns="" id="{00000000-0008-0000-03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717" y="9539968"/>
          <a:ext cx="429990" cy="1524716"/>
        </a:xfrm>
        <a:prstGeom prst="rect">
          <a:avLst/>
        </a:prstGeom>
      </xdr:spPr>
    </xdr:pic>
    <xdr:clientData/>
  </xdr:oneCellAnchor>
  <xdr:oneCellAnchor>
    <xdr:from>
      <xdr:col>1</xdr:col>
      <xdr:colOff>1464465</xdr:colOff>
      <xdr:row>19</xdr:row>
      <xdr:rowOff>41218</xdr:rowOff>
    </xdr:from>
    <xdr:ext cx="467750" cy="1534491"/>
    <xdr:pic>
      <xdr:nvPicPr>
        <xdr:cNvPr id="55" name="Рисунок 54">
          <a:extLst>
            <a:ext uri="{FF2B5EF4-FFF2-40B4-BE49-F238E27FC236}">
              <a16:creationId xmlns:a16="http://schemas.microsoft.com/office/drawing/2014/main" xmlns="" id="{00000000-0008-0000-03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1240" y="7899343"/>
          <a:ext cx="467750" cy="1534491"/>
        </a:xfrm>
        <a:prstGeom prst="rect">
          <a:avLst/>
        </a:prstGeom>
      </xdr:spPr>
    </xdr:pic>
    <xdr:clientData/>
  </xdr:oneCellAnchor>
  <xdr:oneCellAnchor>
    <xdr:from>
      <xdr:col>1</xdr:col>
      <xdr:colOff>811776</xdr:colOff>
      <xdr:row>21</xdr:row>
      <xdr:rowOff>272142</xdr:rowOff>
    </xdr:from>
    <xdr:ext cx="399260" cy="1134975"/>
    <xdr:pic>
      <xdr:nvPicPr>
        <xdr:cNvPr id="56" name="Рисунок 55">
          <a:extLst>
            <a:ext uri="{FF2B5EF4-FFF2-40B4-BE49-F238E27FC236}">
              <a16:creationId xmlns:a16="http://schemas.microsoft.com/office/drawing/2014/main" xmlns="" id="{00000000-0008-0000-03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633" y="5497285"/>
          <a:ext cx="399260" cy="1134975"/>
        </a:xfrm>
        <a:prstGeom prst="rect">
          <a:avLst/>
        </a:prstGeom>
      </xdr:spPr>
    </xdr:pic>
    <xdr:clientData/>
  </xdr:oneCellAnchor>
  <xdr:twoCellAnchor editAs="oneCell">
    <xdr:from>
      <xdr:col>1</xdr:col>
      <xdr:colOff>762003</xdr:colOff>
      <xdr:row>29</xdr:row>
      <xdr:rowOff>167365</xdr:rowOff>
    </xdr:from>
    <xdr:to>
      <xdr:col>1</xdr:col>
      <xdr:colOff>1345048</xdr:colOff>
      <xdr:row>33</xdr:row>
      <xdr:rowOff>122463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66" t="12082" r="23637" b="9050"/>
        <a:stretch/>
      </xdr:blipFill>
      <xdr:spPr>
        <a:xfrm>
          <a:off x="1632860" y="8522151"/>
          <a:ext cx="583045" cy="1166134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122464</xdr:colOff>
      <xdr:row>10</xdr:row>
      <xdr:rowOff>0</xdr:rowOff>
    </xdr:from>
    <xdr:to>
      <xdr:col>1</xdr:col>
      <xdr:colOff>503464</xdr:colOff>
      <xdr:row>16</xdr:row>
      <xdr:rowOff>10885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xmlns="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239" y="2374447"/>
          <a:ext cx="381000" cy="1570264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571501</xdr:colOff>
      <xdr:row>9</xdr:row>
      <xdr:rowOff>136070</xdr:rowOff>
    </xdr:from>
    <xdr:to>
      <xdr:col>1</xdr:col>
      <xdr:colOff>909769</xdr:colOff>
      <xdr:row>15</xdr:row>
      <xdr:rowOff>231321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6" y="2155370"/>
          <a:ext cx="338268" cy="15933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244919</xdr:colOff>
      <xdr:row>5</xdr:row>
      <xdr:rowOff>99565</xdr:rowOff>
    </xdr:from>
    <xdr:to>
      <xdr:col>2</xdr:col>
      <xdr:colOff>709080</xdr:colOff>
      <xdr:row>5</xdr:row>
      <xdr:rowOff>1978671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252" y="4396398"/>
          <a:ext cx="464161" cy="1879106"/>
        </a:xfrm>
        <a:prstGeom prst="rect">
          <a:avLst/>
        </a:prstGeom>
      </xdr:spPr>
    </xdr:pic>
    <xdr:clientData/>
  </xdr:twoCellAnchor>
  <xdr:twoCellAnchor editAs="oneCell">
    <xdr:from>
      <xdr:col>2</xdr:col>
      <xdr:colOff>531810</xdr:colOff>
      <xdr:row>4</xdr:row>
      <xdr:rowOff>53100</xdr:rowOff>
    </xdr:from>
    <xdr:to>
      <xdr:col>2</xdr:col>
      <xdr:colOff>984248</xdr:colOff>
      <xdr:row>4</xdr:row>
      <xdr:rowOff>1993215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7893" y="2106267"/>
          <a:ext cx="452438" cy="1940115"/>
        </a:xfrm>
        <a:prstGeom prst="rect">
          <a:avLst/>
        </a:prstGeom>
      </xdr:spPr>
    </xdr:pic>
    <xdr:clientData/>
  </xdr:twoCellAnchor>
  <xdr:twoCellAnchor editAs="oneCell">
    <xdr:from>
      <xdr:col>2</xdr:col>
      <xdr:colOff>837402</xdr:colOff>
      <xdr:row>6</xdr:row>
      <xdr:rowOff>105731</xdr:rowOff>
    </xdr:from>
    <xdr:to>
      <xdr:col>2</xdr:col>
      <xdr:colOff>1269997</xdr:colOff>
      <xdr:row>6</xdr:row>
      <xdr:rowOff>1962904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3485" y="6265231"/>
          <a:ext cx="432595" cy="1857173"/>
        </a:xfrm>
        <a:prstGeom prst="rect">
          <a:avLst/>
        </a:prstGeom>
      </xdr:spPr>
    </xdr:pic>
    <xdr:clientData/>
  </xdr:twoCellAnchor>
  <xdr:twoCellAnchor editAs="oneCell">
    <xdr:from>
      <xdr:col>2</xdr:col>
      <xdr:colOff>817970</xdr:colOff>
      <xdr:row>7</xdr:row>
      <xdr:rowOff>88128</xdr:rowOff>
    </xdr:from>
    <xdr:to>
      <xdr:col>2</xdr:col>
      <xdr:colOff>1291169</xdr:colOff>
      <xdr:row>7</xdr:row>
      <xdr:rowOff>1973532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4053" y="8300795"/>
          <a:ext cx="473199" cy="1885404"/>
        </a:xfrm>
        <a:prstGeom prst="rect">
          <a:avLst/>
        </a:prstGeom>
      </xdr:spPr>
    </xdr:pic>
    <xdr:clientData/>
  </xdr:twoCellAnchor>
  <xdr:twoCellAnchor editAs="oneCell">
    <xdr:from>
      <xdr:col>2</xdr:col>
      <xdr:colOff>76728</xdr:colOff>
      <xdr:row>27</xdr:row>
      <xdr:rowOff>338661</xdr:rowOff>
    </xdr:from>
    <xdr:to>
      <xdr:col>2</xdr:col>
      <xdr:colOff>2077854</xdr:colOff>
      <xdr:row>27</xdr:row>
      <xdr:rowOff>1661581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2811" y="24976661"/>
          <a:ext cx="2001126" cy="1322920"/>
        </a:xfrm>
        <a:prstGeom prst="rect">
          <a:avLst/>
        </a:prstGeom>
      </xdr:spPr>
    </xdr:pic>
    <xdr:clientData/>
  </xdr:twoCellAnchor>
  <xdr:twoCellAnchor editAs="oneCell">
    <xdr:from>
      <xdr:col>2</xdr:col>
      <xdr:colOff>1160591</xdr:colOff>
      <xdr:row>4</xdr:row>
      <xdr:rowOff>84403</xdr:rowOff>
    </xdr:from>
    <xdr:to>
      <xdr:col>2</xdr:col>
      <xdr:colOff>1596062</xdr:colOff>
      <xdr:row>4</xdr:row>
      <xdr:rowOff>1979083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6674" y="2137570"/>
          <a:ext cx="435471" cy="1894680"/>
        </a:xfrm>
        <a:prstGeom prst="rect">
          <a:avLst/>
        </a:prstGeom>
      </xdr:spPr>
    </xdr:pic>
    <xdr:clientData/>
  </xdr:twoCellAnchor>
  <xdr:twoCellAnchor editAs="oneCell">
    <xdr:from>
      <xdr:col>2</xdr:col>
      <xdr:colOff>836479</xdr:colOff>
      <xdr:row>5</xdr:row>
      <xdr:rowOff>140494</xdr:rowOff>
    </xdr:from>
    <xdr:to>
      <xdr:col>2</xdr:col>
      <xdr:colOff>1280581</xdr:colOff>
      <xdr:row>5</xdr:row>
      <xdr:rowOff>1970498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4812" y="4437327"/>
          <a:ext cx="444102" cy="1830004"/>
        </a:xfrm>
        <a:prstGeom prst="rect">
          <a:avLst/>
        </a:prstGeom>
      </xdr:spPr>
    </xdr:pic>
    <xdr:clientData/>
  </xdr:twoCellAnchor>
  <xdr:twoCellAnchor editAs="oneCell">
    <xdr:from>
      <xdr:col>2</xdr:col>
      <xdr:colOff>797719</xdr:colOff>
      <xdr:row>15</xdr:row>
      <xdr:rowOff>101864</xdr:rowOff>
    </xdr:from>
    <xdr:to>
      <xdr:col>2</xdr:col>
      <xdr:colOff>1619251</xdr:colOff>
      <xdr:row>15</xdr:row>
      <xdr:rowOff>1966963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3802" y="12420864"/>
          <a:ext cx="821532" cy="1865099"/>
        </a:xfrm>
        <a:prstGeom prst="rect">
          <a:avLst/>
        </a:prstGeom>
      </xdr:spPr>
    </xdr:pic>
    <xdr:clientData/>
  </xdr:twoCellAnchor>
  <xdr:twoCellAnchor editAs="oneCell">
    <xdr:from>
      <xdr:col>2</xdr:col>
      <xdr:colOff>842696</xdr:colOff>
      <xdr:row>14</xdr:row>
      <xdr:rowOff>99217</xdr:rowOff>
    </xdr:from>
    <xdr:to>
      <xdr:col>2</xdr:col>
      <xdr:colOff>1365251</xdr:colOff>
      <xdr:row>14</xdr:row>
      <xdr:rowOff>1958898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8779" y="10365050"/>
          <a:ext cx="522555" cy="1859681"/>
        </a:xfrm>
        <a:prstGeom prst="rect">
          <a:avLst/>
        </a:prstGeom>
      </xdr:spPr>
    </xdr:pic>
    <xdr:clientData/>
  </xdr:twoCellAnchor>
  <xdr:twoCellAnchor editAs="oneCell">
    <xdr:from>
      <xdr:col>2</xdr:col>
      <xdr:colOff>746388</xdr:colOff>
      <xdr:row>16</xdr:row>
      <xdr:rowOff>79640</xdr:rowOff>
    </xdr:from>
    <xdr:to>
      <xdr:col>2</xdr:col>
      <xdr:colOff>1407584</xdr:colOff>
      <xdr:row>16</xdr:row>
      <xdr:rowOff>1959219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2471" y="14451807"/>
          <a:ext cx="661196" cy="1879579"/>
        </a:xfrm>
        <a:prstGeom prst="rect">
          <a:avLst/>
        </a:prstGeom>
      </xdr:spPr>
    </xdr:pic>
    <xdr:clientData/>
  </xdr:twoCellAnchor>
  <xdr:twoCellAnchor editAs="oneCell">
    <xdr:from>
      <xdr:col>2</xdr:col>
      <xdr:colOff>699447</xdr:colOff>
      <xdr:row>38</xdr:row>
      <xdr:rowOff>106399</xdr:rowOff>
    </xdr:from>
    <xdr:to>
      <xdr:col>2</xdr:col>
      <xdr:colOff>1492250</xdr:colOff>
      <xdr:row>38</xdr:row>
      <xdr:rowOff>1947464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5530" y="35010232"/>
          <a:ext cx="792803" cy="1841065"/>
        </a:xfrm>
        <a:prstGeom prst="rect">
          <a:avLst/>
        </a:prstGeom>
      </xdr:spPr>
    </xdr:pic>
    <xdr:clientData/>
  </xdr:twoCellAnchor>
  <xdr:twoCellAnchor editAs="oneCell">
    <xdr:from>
      <xdr:col>2</xdr:col>
      <xdr:colOff>842132</xdr:colOff>
      <xdr:row>33</xdr:row>
      <xdr:rowOff>74654</xdr:rowOff>
    </xdr:from>
    <xdr:to>
      <xdr:col>2</xdr:col>
      <xdr:colOff>1312334</xdr:colOff>
      <xdr:row>33</xdr:row>
      <xdr:rowOff>1937648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8215" y="32925321"/>
          <a:ext cx="470202" cy="1862994"/>
        </a:xfrm>
        <a:prstGeom prst="rect">
          <a:avLst/>
        </a:prstGeom>
      </xdr:spPr>
    </xdr:pic>
    <xdr:clientData/>
  </xdr:twoCellAnchor>
  <xdr:twoCellAnchor editAs="oneCell">
    <xdr:from>
      <xdr:col>2</xdr:col>
      <xdr:colOff>857821</xdr:colOff>
      <xdr:row>30</xdr:row>
      <xdr:rowOff>99222</xdr:rowOff>
    </xdr:from>
    <xdr:to>
      <xdr:col>2</xdr:col>
      <xdr:colOff>1312334</xdr:colOff>
      <xdr:row>30</xdr:row>
      <xdr:rowOff>1934488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904" y="26790389"/>
          <a:ext cx="454513" cy="1835266"/>
        </a:xfrm>
        <a:prstGeom prst="rect">
          <a:avLst/>
        </a:prstGeom>
      </xdr:spPr>
    </xdr:pic>
    <xdr:clientData/>
  </xdr:twoCellAnchor>
  <xdr:twoCellAnchor editAs="oneCell">
    <xdr:from>
      <xdr:col>2</xdr:col>
      <xdr:colOff>854793</xdr:colOff>
      <xdr:row>31</xdr:row>
      <xdr:rowOff>130970</xdr:rowOff>
    </xdr:from>
    <xdr:to>
      <xdr:col>2</xdr:col>
      <xdr:colOff>1301751</xdr:colOff>
      <xdr:row>31</xdr:row>
      <xdr:rowOff>1936539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0876" y="28875303"/>
          <a:ext cx="446958" cy="1805569"/>
        </a:xfrm>
        <a:prstGeom prst="rect">
          <a:avLst/>
        </a:prstGeom>
      </xdr:spPr>
    </xdr:pic>
    <xdr:clientData/>
  </xdr:twoCellAnchor>
  <xdr:twoCellAnchor editAs="oneCell">
    <xdr:from>
      <xdr:col>2</xdr:col>
      <xdr:colOff>847485</xdr:colOff>
      <xdr:row>32</xdr:row>
      <xdr:rowOff>92808</xdr:rowOff>
    </xdr:from>
    <xdr:to>
      <xdr:col>2</xdr:col>
      <xdr:colOff>1312334</xdr:colOff>
      <xdr:row>32</xdr:row>
      <xdr:rowOff>1944993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3568" y="30890308"/>
          <a:ext cx="464849" cy="1852185"/>
        </a:xfrm>
        <a:prstGeom prst="rect">
          <a:avLst/>
        </a:prstGeom>
      </xdr:spPr>
    </xdr:pic>
    <xdr:clientData/>
  </xdr:twoCellAnchor>
  <xdr:twoCellAnchor editAs="oneCell">
    <xdr:from>
      <xdr:col>2</xdr:col>
      <xdr:colOff>836083</xdr:colOff>
      <xdr:row>10</xdr:row>
      <xdr:rowOff>65053</xdr:rowOff>
    </xdr:from>
    <xdr:to>
      <xdr:col>2</xdr:col>
      <xdr:colOff>1259417</xdr:colOff>
      <xdr:row>10</xdr:row>
      <xdr:rowOff>1964532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4416" y="10521386"/>
          <a:ext cx="423334" cy="1899479"/>
        </a:xfrm>
        <a:prstGeom prst="rect">
          <a:avLst/>
        </a:prstGeom>
      </xdr:spPr>
    </xdr:pic>
    <xdr:clientData/>
  </xdr:twoCellAnchor>
  <xdr:twoCellAnchor editAs="oneCell">
    <xdr:from>
      <xdr:col>2</xdr:col>
      <xdr:colOff>825500</xdr:colOff>
      <xdr:row>13</xdr:row>
      <xdr:rowOff>105833</xdr:rowOff>
    </xdr:from>
    <xdr:to>
      <xdr:col>2</xdr:col>
      <xdr:colOff>1400450</xdr:colOff>
      <xdr:row>13</xdr:row>
      <xdr:rowOff>1979083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3833" y="14668500"/>
          <a:ext cx="574950" cy="1873250"/>
        </a:xfrm>
        <a:prstGeom prst="rect">
          <a:avLst/>
        </a:prstGeom>
      </xdr:spPr>
    </xdr:pic>
    <xdr:clientData/>
  </xdr:twoCellAnchor>
  <xdr:twoCellAnchor editAs="oneCell">
    <xdr:from>
      <xdr:col>2</xdr:col>
      <xdr:colOff>804334</xdr:colOff>
      <xdr:row>12</xdr:row>
      <xdr:rowOff>158750</xdr:rowOff>
    </xdr:from>
    <xdr:to>
      <xdr:col>2</xdr:col>
      <xdr:colOff>1357703</xdr:colOff>
      <xdr:row>12</xdr:row>
      <xdr:rowOff>1994348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667" y="14721417"/>
          <a:ext cx="553369" cy="1835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1418166</xdr:colOff>
      <xdr:row>5</xdr:row>
      <xdr:rowOff>132067</xdr:rowOff>
    </xdr:from>
    <xdr:to>
      <xdr:col>2</xdr:col>
      <xdr:colOff>1841500</xdr:colOff>
      <xdr:row>5</xdr:row>
      <xdr:rowOff>1981201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6499" y="4428900"/>
          <a:ext cx="423334" cy="1849134"/>
        </a:xfrm>
        <a:prstGeom prst="rect">
          <a:avLst/>
        </a:prstGeom>
      </xdr:spPr>
    </xdr:pic>
    <xdr:clientData/>
  </xdr:twoCellAnchor>
  <xdr:twoCellAnchor editAs="oneCell">
    <xdr:from>
      <xdr:col>2</xdr:col>
      <xdr:colOff>825500</xdr:colOff>
      <xdr:row>11</xdr:row>
      <xdr:rowOff>105833</xdr:rowOff>
    </xdr:from>
    <xdr:to>
      <xdr:col>2</xdr:col>
      <xdr:colOff>1284334</xdr:colOff>
      <xdr:row>11</xdr:row>
      <xdr:rowOff>1989666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3833" y="12615333"/>
          <a:ext cx="458834" cy="1883833"/>
        </a:xfrm>
        <a:prstGeom prst="rect">
          <a:avLst/>
        </a:prstGeom>
      </xdr:spPr>
    </xdr:pic>
    <xdr:clientData/>
  </xdr:twoCellAnchor>
  <xdr:twoCellAnchor editAs="oneCell">
    <xdr:from>
      <xdr:col>2</xdr:col>
      <xdr:colOff>74082</xdr:colOff>
      <xdr:row>20</xdr:row>
      <xdr:rowOff>391584</xdr:rowOff>
    </xdr:from>
    <xdr:to>
      <xdr:col>2</xdr:col>
      <xdr:colOff>2080617</xdr:colOff>
      <xdr:row>20</xdr:row>
      <xdr:rowOff>1545167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40" b="59259"/>
        <a:stretch/>
      </xdr:blipFill>
      <xdr:spPr>
        <a:xfrm>
          <a:off x="3672415" y="25220084"/>
          <a:ext cx="2006535" cy="1153583"/>
        </a:xfrm>
        <a:prstGeom prst="rect">
          <a:avLst/>
        </a:prstGeom>
      </xdr:spPr>
    </xdr:pic>
    <xdr:clientData/>
  </xdr:twoCellAnchor>
  <xdr:twoCellAnchor editAs="oneCell">
    <xdr:from>
      <xdr:col>2</xdr:col>
      <xdr:colOff>52916</xdr:colOff>
      <xdr:row>21</xdr:row>
      <xdr:rowOff>402167</xdr:rowOff>
    </xdr:from>
    <xdr:to>
      <xdr:col>2</xdr:col>
      <xdr:colOff>2107441</xdr:colOff>
      <xdr:row>21</xdr:row>
      <xdr:rowOff>1619250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249" y="27283834"/>
          <a:ext cx="2054525" cy="1217083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635000</xdr:colOff>
      <xdr:row>40</xdr:row>
      <xdr:rowOff>127000</xdr:rowOff>
    </xdr:from>
    <xdr:to>
      <xdr:col>2</xdr:col>
      <xdr:colOff>1468024</xdr:colOff>
      <xdr:row>40</xdr:row>
      <xdr:rowOff>1924844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33" y="45487167"/>
          <a:ext cx="833024" cy="1797844"/>
        </a:xfrm>
        <a:prstGeom prst="rect">
          <a:avLst/>
        </a:prstGeom>
      </xdr:spPr>
    </xdr:pic>
    <xdr:clientData/>
  </xdr:twoCellAnchor>
  <xdr:twoCellAnchor editAs="oneCell">
    <xdr:from>
      <xdr:col>2</xdr:col>
      <xdr:colOff>867834</xdr:colOff>
      <xdr:row>28</xdr:row>
      <xdr:rowOff>63500</xdr:rowOff>
    </xdr:from>
    <xdr:to>
      <xdr:col>2</xdr:col>
      <xdr:colOff>1355700</xdr:colOff>
      <xdr:row>28</xdr:row>
      <xdr:rowOff>1979084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6167" y="35157833"/>
          <a:ext cx="487866" cy="1915584"/>
        </a:xfrm>
        <a:prstGeom prst="rect">
          <a:avLst/>
        </a:prstGeom>
      </xdr:spPr>
    </xdr:pic>
    <xdr:clientData/>
  </xdr:twoCellAnchor>
  <xdr:twoCellAnchor editAs="oneCell">
    <xdr:from>
      <xdr:col>2</xdr:col>
      <xdr:colOff>867833</xdr:colOff>
      <xdr:row>29</xdr:row>
      <xdr:rowOff>63500</xdr:rowOff>
    </xdr:from>
    <xdr:to>
      <xdr:col>2</xdr:col>
      <xdr:colOff>1354667</xdr:colOff>
      <xdr:row>29</xdr:row>
      <xdr:rowOff>1967486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6166" y="37211000"/>
          <a:ext cx="486834" cy="1903986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23</xdr:row>
      <xdr:rowOff>359833</xdr:rowOff>
    </xdr:from>
    <xdr:to>
      <xdr:col>2</xdr:col>
      <xdr:colOff>2114624</xdr:colOff>
      <xdr:row>23</xdr:row>
      <xdr:rowOff>1651000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1833" y="31347833"/>
          <a:ext cx="2051124" cy="1291167"/>
        </a:xfrm>
        <a:prstGeom prst="rect">
          <a:avLst/>
        </a:prstGeom>
      </xdr:spPr>
    </xdr:pic>
    <xdr:clientData/>
  </xdr:twoCellAnchor>
  <xdr:twoCellAnchor editAs="oneCell">
    <xdr:from>
      <xdr:col>2</xdr:col>
      <xdr:colOff>105833</xdr:colOff>
      <xdr:row>25</xdr:row>
      <xdr:rowOff>592667</xdr:rowOff>
    </xdr:from>
    <xdr:to>
      <xdr:col>2</xdr:col>
      <xdr:colOff>2104969</xdr:colOff>
      <xdr:row>25</xdr:row>
      <xdr:rowOff>1619250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4166" y="33633834"/>
          <a:ext cx="1999136" cy="1026583"/>
        </a:xfrm>
        <a:prstGeom prst="rect">
          <a:avLst/>
        </a:prstGeom>
      </xdr:spPr>
    </xdr:pic>
    <xdr:clientData/>
  </xdr:twoCellAnchor>
  <xdr:twoCellAnchor editAs="oneCell">
    <xdr:from>
      <xdr:col>2</xdr:col>
      <xdr:colOff>42335</xdr:colOff>
      <xdr:row>26</xdr:row>
      <xdr:rowOff>730250</xdr:rowOff>
    </xdr:from>
    <xdr:to>
      <xdr:col>2</xdr:col>
      <xdr:colOff>2106085</xdr:colOff>
      <xdr:row>26</xdr:row>
      <xdr:rowOff>1450924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0668" y="35824583"/>
          <a:ext cx="2063750" cy="720674"/>
        </a:xfrm>
        <a:prstGeom prst="rect">
          <a:avLst/>
        </a:prstGeom>
      </xdr:spPr>
    </xdr:pic>
    <xdr:clientData/>
  </xdr:twoCellAnchor>
  <xdr:twoCellAnchor editAs="oneCell">
    <xdr:from>
      <xdr:col>2</xdr:col>
      <xdr:colOff>836079</xdr:colOff>
      <xdr:row>34</xdr:row>
      <xdr:rowOff>74084</xdr:rowOff>
    </xdr:from>
    <xdr:to>
      <xdr:col>2</xdr:col>
      <xdr:colOff>1308326</xdr:colOff>
      <xdr:row>34</xdr:row>
      <xdr:rowOff>1979083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07" t="9573" r="43183" b="15282"/>
        <a:stretch/>
      </xdr:blipFill>
      <xdr:spPr>
        <a:xfrm>
          <a:off x="3693579" y="51593751"/>
          <a:ext cx="472247" cy="1904999"/>
        </a:xfrm>
        <a:prstGeom prst="rect">
          <a:avLst/>
        </a:prstGeom>
      </xdr:spPr>
    </xdr:pic>
    <xdr:clientData/>
  </xdr:twoCellAnchor>
  <xdr:twoCellAnchor editAs="oneCell">
    <xdr:from>
      <xdr:col>2</xdr:col>
      <xdr:colOff>825497</xdr:colOff>
      <xdr:row>35</xdr:row>
      <xdr:rowOff>52916</xdr:rowOff>
    </xdr:from>
    <xdr:to>
      <xdr:col>2</xdr:col>
      <xdr:colOff>1354664</xdr:colOff>
      <xdr:row>35</xdr:row>
      <xdr:rowOff>2007378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2997" y="53625749"/>
          <a:ext cx="529167" cy="1954462"/>
        </a:xfrm>
        <a:prstGeom prst="rect">
          <a:avLst/>
        </a:prstGeom>
      </xdr:spPr>
    </xdr:pic>
    <xdr:clientData/>
  </xdr:twoCellAnchor>
  <xdr:twoCellAnchor editAs="oneCell">
    <xdr:from>
      <xdr:col>2</xdr:col>
      <xdr:colOff>1121833</xdr:colOff>
      <xdr:row>39</xdr:row>
      <xdr:rowOff>148165</xdr:rowOff>
    </xdr:from>
    <xdr:to>
      <xdr:col>2</xdr:col>
      <xdr:colOff>1483411</xdr:colOff>
      <xdr:row>39</xdr:row>
      <xdr:rowOff>1971675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9333" y="57827332"/>
          <a:ext cx="361578" cy="1823510"/>
        </a:xfrm>
        <a:prstGeom prst="rect">
          <a:avLst/>
        </a:prstGeom>
      </xdr:spPr>
    </xdr:pic>
    <xdr:clientData/>
  </xdr:twoCellAnchor>
  <xdr:twoCellAnchor editAs="oneCell">
    <xdr:from>
      <xdr:col>2</xdr:col>
      <xdr:colOff>687917</xdr:colOff>
      <xdr:row>39</xdr:row>
      <xdr:rowOff>137584</xdr:rowOff>
    </xdr:from>
    <xdr:to>
      <xdr:col>2</xdr:col>
      <xdr:colOff>1023921</xdr:colOff>
      <xdr:row>39</xdr:row>
      <xdr:rowOff>1963208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417" y="57816751"/>
          <a:ext cx="336004" cy="1825624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24</xdr:row>
      <xdr:rowOff>444499</xdr:rowOff>
    </xdr:from>
    <xdr:to>
      <xdr:col>2</xdr:col>
      <xdr:colOff>2117594</xdr:colOff>
      <xdr:row>24</xdr:row>
      <xdr:rowOff>1604432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9250" y="33485666"/>
          <a:ext cx="2085844" cy="1159933"/>
        </a:xfrm>
        <a:prstGeom prst="rect">
          <a:avLst/>
        </a:prstGeom>
      </xdr:spPr>
    </xdr:pic>
    <xdr:clientData/>
  </xdr:twoCellAnchor>
  <xdr:twoCellAnchor editAs="oneCell">
    <xdr:from>
      <xdr:col>2</xdr:col>
      <xdr:colOff>846666</xdr:colOff>
      <xdr:row>36</xdr:row>
      <xdr:rowOff>52915</xdr:rowOff>
    </xdr:from>
    <xdr:to>
      <xdr:col>2</xdr:col>
      <xdr:colOff>1333717</xdr:colOff>
      <xdr:row>36</xdr:row>
      <xdr:rowOff>2021415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4166" y="57732082"/>
          <a:ext cx="487051" cy="1968500"/>
        </a:xfrm>
        <a:prstGeom prst="rect">
          <a:avLst/>
        </a:prstGeom>
      </xdr:spPr>
    </xdr:pic>
    <xdr:clientData/>
  </xdr:twoCellAnchor>
  <xdr:oneCellAnchor>
    <xdr:from>
      <xdr:col>2</xdr:col>
      <xdr:colOff>804335</xdr:colOff>
      <xdr:row>8</xdr:row>
      <xdr:rowOff>42331</xdr:rowOff>
    </xdr:from>
    <xdr:ext cx="508000" cy="1954153"/>
    <xdr:pic>
      <xdr:nvPicPr>
        <xdr:cNvPr id="43" name="Рисунок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41" t="10679" r="42052" b="11064"/>
        <a:stretch/>
      </xdr:blipFill>
      <xdr:spPr>
        <a:xfrm>
          <a:off x="3661835" y="10498664"/>
          <a:ext cx="508000" cy="1954153"/>
        </a:xfrm>
        <a:prstGeom prst="rect">
          <a:avLst/>
        </a:prstGeom>
      </xdr:spPr>
    </xdr:pic>
    <xdr:clientData/>
  </xdr:oneCellAnchor>
  <xdr:oneCellAnchor>
    <xdr:from>
      <xdr:col>2</xdr:col>
      <xdr:colOff>804333</xdr:colOff>
      <xdr:row>9</xdr:row>
      <xdr:rowOff>63498</xdr:rowOff>
    </xdr:from>
    <xdr:ext cx="508000" cy="1949612"/>
    <xdr:pic>
      <xdr:nvPicPr>
        <xdr:cNvPr id="44" name="Рисунок 43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818" t="7366" r="41839" b="6294"/>
        <a:stretch/>
      </xdr:blipFill>
      <xdr:spPr>
        <a:xfrm>
          <a:off x="3661833" y="12572998"/>
          <a:ext cx="508000" cy="1949612"/>
        </a:xfrm>
        <a:prstGeom prst="rect">
          <a:avLst/>
        </a:prstGeom>
      </xdr:spPr>
    </xdr:pic>
    <xdr:clientData/>
  </xdr:oneCellAnchor>
  <xdr:twoCellAnchor editAs="oneCell">
    <xdr:from>
      <xdr:col>2</xdr:col>
      <xdr:colOff>455083</xdr:colOff>
      <xdr:row>37</xdr:row>
      <xdr:rowOff>457406</xdr:rowOff>
    </xdr:from>
    <xdr:to>
      <xdr:col>2</xdr:col>
      <xdr:colOff>857249</xdr:colOff>
      <xdr:row>37</xdr:row>
      <xdr:rowOff>1791607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2583" y="64296073"/>
          <a:ext cx="402166" cy="1334201"/>
        </a:xfrm>
        <a:prstGeom prst="rect">
          <a:avLst/>
        </a:prstGeom>
      </xdr:spPr>
    </xdr:pic>
    <xdr:clientData/>
  </xdr:twoCellAnchor>
  <xdr:twoCellAnchor editAs="oneCell">
    <xdr:from>
      <xdr:col>2</xdr:col>
      <xdr:colOff>1164166</xdr:colOff>
      <xdr:row>37</xdr:row>
      <xdr:rowOff>441655</xdr:rowOff>
    </xdr:from>
    <xdr:to>
      <xdr:col>2</xdr:col>
      <xdr:colOff>1725083</xdr:colOff>
      <xdr:row>37</xdr:row>
      <xdr:rowOff>1803327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66" y="64280322"/>
          <a:ext cx="560917" cy="1361672"/>
        </a:xfrm>
        <a:prstGeom prst="rect">
          <a:avLst/>
        </a:prstGeom>
      </xdr:spPr>
    </xdr:pic>
    <xdr:clientData/>
  </xdr:twoCellAnchor>
  <xdr:twoCellAnchor editAs="oneCell">
    <xdr:from>
      <xdr:col>2</xdr:col>
      <xdr:colOff>42332</xdr:colOff>
      <xdr:row>22</xdr:row>
      <xdr:rowOff>486833</xdr:rowOff>
    </xdr:from>
    <xdr:to>
      <xdr:col>2</xdr:col>
      <xdr:colOff>2116666</xdr:colOff>
      <xdr:row>22</xdr:row>
      <xdr:rowOff>1594061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9832" y="33528000"/>
          <a:ext cx="2074334" cy="1107228"/>
        </a:xfrm>
        <a:prstGeom prst="rect">
          <a:avLst/>
        </a:prstGeom>
      </xdr:spPr>
    </xdr:pic>
    <xdr:clientData/>
  </xdr:twoCellAnchor>
  <xdr:oneCellAnchor>
    <xdr:from>
      <xdr:col>2</xdr:col>
      <xdr:colOff>312964</xdr:colOff>
      <xdr:row>19</xdr:row>
      <xdr:rowOff>544283</xdr:rowOff>
    </xdr:from>
    <xdr:ext cx="625929" cy="1251859"/>
    <xdr:pic>
      <xdr:nvPicPr>
        <xdr:cNvPr id="48" name="Рисунок 47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87" t="12879" r="28396" b="12849"/>
        <a:stretch/>
      </xdr:blipFill>
      <xdr:spPr>
        <a:xfrm>
          <a:off x="3170464" y="33609640"/>
          <a:ext cx="625929" cy="1251859"/>
        </a:xfrm>
        <a:prstGeom prst="rect">
          <a:avLst/>
        </a:prstGeom>
      </xdr:spPr>
    </xdr:pic>
    <xdr:clientData/>
  </xdr:oneCellAnchor>
  <xdr:oneCellAnchor>
    <xdr:from>
      <xdr:col>2</xdr:col>
      <xdr:colOff>312964</xdr:colOff>
      <xdr:row>18</xdr:row>
      <xdr:rowOff>571226</xdr:rowOff>
    </xdr:from>
    <xdr:ext cx="611226" cy="1224917"/>
    <xdr:pic>
      <xdr:nvPicPr>
        <xdr:cNvPr id="49" name="Рисунок 48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87" t="12878" r="28396" b="12700"/>
        <a:stretch/>
      </xdr:blipFill>
      <xdr:spPr>
        <a:xfrm>
          <a:off x="3170464" y="31581905"/>
          <a:ext cx="611226" cy="1224917"/>
        </a:xfrm>
        <a:prstGeom prst="rect">
          <a:avLst/>
        </a:prstGeom>
      </xdr:spPr>
    </xdr:pic>
    <xdr:clientData/>
  </xdr:oneCellAnchor>
  <xdr:oneCellAnchor>
    <xdr:from>
      <xdr:col>2</xdr:col>
      <xdr:colOff>1238250</xdr:colOff>
      <xdr:row>17</xdr:row>
      <xdr:rowOff>258537</xdr:rowOff>
    </xdr:from>
    <xdr:ext cx="501394" cy="1537608"/>
    <xdr:pic>
      <xdr:nvPicPr>
        <xdr:cNvPr id="50" name="Рисунок 49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40" t="9562" r="35574" b="9796"/>
        <a:stretch/>
      </xdr:blipFill>
      <xdr:spPr>
        <a:xfrm>
          <a:off x="4095750" y="29214537"/>
          <a:ext cx="501394" cy="1537608"/>
        </a:xfrm>
        <a:prstGeom prst="rect">
          <a:avLst/>
        </a:prstGeom>
      </xdr:spPr>
    </xdr:pic>
    <xdr:clientData/>
  </xdr:oneCellAnchor>
  <xdr:twoCellAnchor editAs="oneCell">
    <xdr:from>
      <xdr:col>2</xdr:col>
      <xdr:colOff>1211036</xdr:colOff>
      <xdr:row>18</xdr:row>
      <xdr:rowOff>272142</xdr:rowOff>
    </xdr:from>
    <xdr:to>
      <xdr:col>2</xdr:col>
      <xdr:colOff>1737697</xdr:colOff>
      <xdr:row>18</xdr:row>
      <xdr:rowOff>1809750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664" t="9563" r="34874" b="9477"/>
        <a:stretch/>
      </xdr:blipFill>
      <xdr:spPr>
        <a:xfrm>
          <a:off x="4068536" y="31282821"/>
          <a:ext cx="526661" cy="1537608"/>
        </a:xfrm>
        <a:prstGeom prst="rect">
          <a:avLst/>
        </a:prstGeom>
      </xdr:spPr>
    </xdr:pic>
    <xdr:clientData/>
  </xdr:twoCellAnchor>
  <xdr:twoCellAnchor editAs="oneCell">
    <xdr:from>
      <xdr:col>2</xdr:col>
      <xdr:colOff>1211035</xdr:colOff>
      <xdr:row>19</xdr:row>
      <xdr:rowOff>244930</xdr:rowOff>
    </xdr:from>
    <xdr:to>
      <xdr:col>2</xdr:col>
      <xdr:colOff>1746937</xdr:colOff>
      <xdr:row>19</xdr:row>
      <xdr:rowOff>1836965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89" t="9402" r="34874" b="9637"/>
        <a:stretch/>
      </xdr:blipFill>
      <xdr:spPr>
        <a:xfrm>
          <a:off x="4068535" y="33310287"/>
          <a:ext cx="535902" cy="1592035"/>
        </a:xfrm>
        <a:prstGeom prst="rect">
          <a:avLst/>
        </a:prstGeom>
      </xdr:spPr>
    </xdr:pic>
    <xdr:clientData/>
  </xdr:twoCellAnchor>
  <xdr:twoCellAnchor editAs="oneCell">
    <xdr:from>
      <xdr:col>2</xdr:col>
      <xdr:colOff>340180</xdr:colOff>
      <xdr:row>17</xdr:row>
      <xdr:rowOff>506021</xdr:rowOff>
    </xdr:from>
    <xdr:to>
      <xdr:col>2</xdr:col>
      <xdr:colOff>979716</xdr:colOff>
      <xdr:row>17</xdr:row>
      <xdr:rowOff>1782535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11" t="12728" r="28221" b="12550"/>
        <a:stretch/>
      </xdr:blipFill>
      <xdr:spPr>
        <a:xfrm>
          <a:off x="3197680" y="29462021"/>
          <a:ext cx="639536" cy="1276514"/>
        </a:xfrm>
        <a:prstGeom prst="rect">
          <a:avLst/>
        </a:prstGeom>
      </xdr:spPr>
    </xdr:pic>
    <xdr:clientData/>
  </xdr:twoCellAnchor>
  <xdr:oneCellAnchor>
    <xdr:from>
      <xdr:col>2</xdr:col>
      <xdr:colOff>225504</xdr:colOff>
      <xdr:row>3</xdr:row>
      <xdr:rowOff>62685</xdr:rowOff>
    </xdr:from>
    <xdr:ext cx="462410" cy="1902705"/>
    <xdr:pic>
      <xdr:nvPicPr>
        <xdr:cNvPr id="52" name="Рисунок 5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3004" y="253185"/>
          <a:ext cx="462410" cy="1902705"/>
        </a:xfrm>
        <a:prstGeom prst="rect">
          <a:avLst/>
        </a:prstGeom>
      </xdr:spPr>
    </xdr:pic>
    <xdr:clientData/>
  </xdr:oneCellAnchor>
  <xdr:oneCellAnchor>
    <xdr:from>
      <xdr:col>2</xdr:col>
      <xdr:colOff>840810</xdr:colOff>
      <xdr:row>3</xdr:row>
      <xdr:rowOff>81847</xdr:rowOff>
    </xdr:from>
    <xdr:ext cx="450354" cy="1861464"/>
    <xdr:pic>
      <xdr:nvPicPr>
        <xdr:cNvPr id="53" name="Рисунок 5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8310" y="272347"/>
          <a:ext cx="450354" cy="1861464"/>
        </a:xfrm>
        <a:prstGeom prst="rect">
          <a:avLst/>
        </a:prstGeom>
      </xdr:spPr>
    </xdr:pic>
    <xdr:clientData/>
  </xdr:oneCellAnchor>
  <xdr:oneCellAnchor>
    <xdr:from>
      <xdr:col>2</xdr:col>
      <xdr:colOff>1437748</xdr:colOff>
      <xdr:row>3</xdr:row>
      <xdr:rowOff>81760</xdr:rowOff>
    </xdr:from>
    <xdr:ext cx="456669" cy="1864110"/>
    <xdr:pic>
      <xdr:nvPicPr>
        <xdr:cNvPr id="55" name="Рисунок 54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248" y="272260"/>
          <a:ext cx="456669" cy="1864110"/>
        </a:xfrm>
        <a:prstGeom prst="rect">
          <a:avLst/>
        </a:prstGeom>
      </xdr:spPr>
    </xdr:pic>
    <xdr:clientData/>
  </xdr:oneCellAnchor>
  <xdr:twoCellAnchor editAs="oneCell">
    <xdr:from>
      <xdr:col>2</xdr:col>
      <xdr:colOff>557894</xdr:colOff>
      <xdr:row>1</xdr:row>
      <xdr:rowOff>81643</xdr:rowOff>
    </xdr:from>
    <xdr:to>
      <xdr:col>2</xdr:col>
      <xdr:colOff>993322</xdr:colOff>
      <xdr:row>1</xdr:row>
      <xdr:rowOff>1986643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5394" y="272143"/>
          <a:ext cx="435428" cy="190500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857250</xdr:colOff>
      <xdr:row>2</xdr:row>
      <xdr:rowOff>81643</xdr:rowOff>
    </xdr:from>
    <xdr:to>
      <xdr:col>2</xdr:col>
      <xdr:colOff>1265464</xdr:colOff>
      <xdr:row>2</xdr:row>
      <xdr:rowOff>2013192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" y="2326822"/>
          <a:ext cx="408214" cy="1931549"/>
        </a:xfrm>
        <a:prstGeom prst="rect">
          <a:avLst/>
        </a:prstGeom>
      </xdr:spPr>
    </xdr:pic>
    <xdr:clientData/>
  </xdr:twoCellAnchor>
  <xdr:twoCellAnchor editAs="oneCell">
    <xdr:from>
      <xdr:col>2</xdr:col>
      <xdr:colOff>1211037</xdr:colOff>
      <xdr:row>1</xdr:row>
      <xdr:rowOff>68036</xdr:rowOff>
    </xdr:from>
    <xdr:to>
      <xdr:col>2</xdr:col>
      <xdr:colOff>1623039</xdr:colOff>
      <xdr:row>1</xdr:row>
      <xdr:rowOff>2000250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8537" y="258536"/>
          <a:ext cx="412002" cy="19322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998010</xdr:colOff>
      <xdr:row>10</xdr:row>
      <xdr:rowOff>69644</xdr:rowOff>
    </xdr:from>
    <xdr:to>
      <xdr:col>1</xdr:col>
      <xdr:colOff>1350382</xdr:colOff>
      <xdr:row>15</xdr:row>
      <xdr:rowOff>179275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8867" y="2287608"/>
          <a:ext cx="352372" cy="1470346"/>
        </a:xfrm>
        <a:prstGeom prst="rect">
          <a:avLst/>
        </a:prstGeom>
      </xdr:spPr>
    </xdr:pic>
    <xdr:clientData/>
  </xdr:twoCellAnchor>
  <xdr:twoCellAnchor editAs="oneCell">
    <xdr:from>
      <xdr:col>1</xdr:col>
      <xdr:colOff>582675</xdr:colOff>
      <xdr:row>16</xdr:row>
      <xdr:rowOff>199503</xdr:rowOff>
    </xdr:from>
    <xdr:to>
      <xdr:col>1</xdr:col>
      <xdr:colOff>945637</xdr:colOff>
      <xdr:row>22</xdr:row>
      <xdr:rowOff>29258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532" y="4050324"/>
          <a:ext cx="362962" cy="1489827"/>
        </a:xfrm>
        <a:prstGeom prst="rect">
          <a:avLst/>
        </a:prstGeom>
      </xdr:spPr>
    </xdr:pic>
    <xdr:clientData/>
  </xdr:twoCellAnchor>
  <xdr:twoCellAnchor editAs="oneCell">
    <xdr:from>
      <xdr:col>1</xdr:col>
      <xdr:colOff>1453460</xdr:colOff>
      <xdr:row>9</xdr:row>
      <xdr:rowOff>127069</xdr:rowOff>
    </xdr:from>
    <xdr:to>
      <xdr:col>1</xdr:col>
      <xdr:colOff>1832875</xdr:colOff>
      <xdr:row>15</xdr:row>
      <xdr:rowOff>45245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317" y="2127319"/>
          <a:ext cx="379415" cy="1496605"/>
        </a:xfrm>
        <a:prstGeom prst="rect">
          <a:avLst/>
        </a:prstGeom>
      </xdr:spPr>
    </xdr:pic>
    <xdr:clientData/>
  </xdr:twoCellAnchor>
  <xdr:twoCellAnchor editAs="oneCell">
    <xdr:from>
      <xdr:col>1</xdr:col>
      <xdr:colOff>1010667</xdr:colOff>
      <xdr:row>22</xdr:row>
      <xdr:rowOff>238663</xdr:rowOff>
    </xdr:from>
    <xdr:to>
      <xdr:col>1</xdr:col>
      <xdr:colOff>1356495</xdr:colOff>
      <xdr:row>27</xdr:row>
      <xdr:rowOff>315001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524" y="5749556"/>
          <a:ext cx="345828" cy="14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1495417</xdr:colOff>
      <xdr:row>16</xdr:row>
      <xdr:rowOff>256367</xdr:rowOff>
    </xdr:from>
    <xdr:to>
      <xdr:col>1</xdr:col>
      <xdr:colOff>1863840</xdr:colOff>
      <xdr:row>22</xdr:row>
      <xdr:rowOff>49259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6274" y="4107188"/>
          <a:ext cx="368423" cy="1452964"/>
        </a:xfrm>
        <a:prstGeom prst="rect">
          <a:avLst/>
        </a:prstGeom>
      </xdr:spPr>
    </xdr:pic>
    <xdr:clientData/>
  </xdr:twoCellAnchor>
  <xdr:twoCellAnchor editAs="oneCell">
    <xdr:from>
      <xdr:col>1</xdr:col>
      <xdr:colOff>1026375</xdr:colOff>
      <xdr:row>16</xdr:row>
      <xdr:rowOff>52729</xdr:rowOff>
    </xdr:from>
    <xdr:to>
      <xdr:col>1</xdr:col>
      <xdr:colOff>1395073</xdr:colOff>
      <xdr:row>21</xdr:row>
      <xdr:rowOff>208891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232" y="3903550"/>
          <a:ext cx="368698" cy="1489662"/>
        </a:xfrm>
        <a:prstGeom prst="rect">
          <a:avLst/>
        </a:prstGeom>
      </xdr:spPr>
    </xdr:pic>
    <xdr:clientData/>
  </xdr:twoCellAnchor>
  <xdr:twoCellAnchor editAs="oneCell">
    <xdr:from>
      <xdr:col>1</xdr:col>
      <xdr:colOff>201539</xdr:colOff>
      <xdr:row>31</xdr:row>
      <xdr:rowOff>28038</xdr:rowOff>
    </xdr:from>
    <xdr:to>
      <xdr:col>1</xdr:col>
      <xdr:colOff>557895</xdr:colOff>
      <xdr:row>35</xdr:row>
      <xdr:rowOff>18175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396" y="8137895"/>
          <a:ext cx="356356" cy="1187566"/>
        </a:xfrm>
        <a:prstGeom prst="rect">
          <a:avLst/>
        </a:prstGeom>
      </xdr:spPr>
    </xdr:pic>
    <xdr:clientData/>
  </xdr:twoCellAnchor>
  <xdr:twoCellAnchor editAs="oneCell">
    <xdr:from>
      <xdr:col>0</xdr:col>
      <xdr:colOff>825025</xdr:colOff>
      <xdr:row>2</xdr:row>
      <xdr:rowOff>9042</xdr:rowOff>
    </xdr:from>
    <xdr:to>
      <xdr:col>2</xdr:col>
      <xdr:colOff>1244767</xdr:colOff>
      <xdr:row>6</xdr:row>
      <xdr:rowOff>19050</xdr:rowOff>
    </xdr:to>
    <xdr:pic>
      <xdr:nvPicPr>
        <xdr:cNvPr id="9" name="Рисунок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025" y="304317"/>
          <a:ext cx="3324867" cy="733908"/>
        </a:xfrm>
        <a:prstGeom prst="rect">
          <a:avLst/>
        </a:prstGeom>
      </xdr:spPr>
    </xdr:pic>
    <xdr:clientData/>
  </xdr:twoCellAnchor>
  <xdr:twoCellAnchor editAs="oneCell">
    <xdr:from>
      <xdr:col>0</xdr:col>
      <xdr:colOff>3</xdr:colOff>
      <xdr:row>1</xdr:row>
      <xdr:rowOff>47624</xdr:rowOff>
    </xdr:from>
    <xdr:to>
      <xdr:col>0</xdr:col>
      <xdr:colOff>612321</xdr:colOff>
      <xdr:row>6</xdr:row>
      <xdr:rowOff>199403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" y="161924"/>
          <a:ext cx="612318" cy="105665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942975</xdr:colOff>
          <xdr:row>6</xdr:row>
          <xdr:rowOff>9525</xdr:rowOff>
        </xdr:from>
        <xdr:to>
          <xdr:col>6</xdr:col>
          <xdr:colOff>2752725</xdr:colOff>
          <xdr:row>6</xdr:row>
          <xdr:rowOff>276225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Включить доставку в цену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6</xdr:row>
          <xdr:rowOff>9525</xdr:rowOff>
        </xdr:from>
        <xdr:to>
          <xdr:col>5</xdr:col>
          <xdr:colOff>847725</xdr:colOff>
          <xdr:row>6</xdr:row>
          <xdr:rowOff>276225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Оплата за наличные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844662</xdr:colOff>
      <xdr:row>60</xdr:row>
      <xdr:rowOff>19163</xdr:rowOff>
    </xdr:from>
    <xdr:to>
      <xdr:col>1</xdr:col>
      <xdr:colOff>1201510</xdr:colOff>
      <xdr:row>66</xdr:row>
      <xdr:rowOff>13298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5519" y="16960056"/>
          <a:ext cx="356848" cy="1409278"/>
        </a:xfrm>
        <a:prstGeom prst="rect">
          <a:avLst/>
        </a:prstGeom>
      </xdr:spPr>
    </xdr:pic>
    <xdr:clientData/>
  </xdr:twoCellAnchor>
  <xdr:twoCellAnchor editAs="oneCell">
    <xdr:from>
      <xdr:col>1</xdr:col>
      <xdr:colOff>1472516</xdr:colOff>
      <xdr:row>60</xdr:row>
      <xdr:rowOff>99332</xdr:rowOff>
    </xdr:from>
    <xdr:to>
      <xdr:col>1</xdr:col>
      <xdr:colOff>1835121</xdr:colOff>
      <xdr:row>66</xdr:row>
      <xdr:rowOff>110511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373" y="17040225"/>
          <a:ext cx="362605" cy="1426322"/>
        </a:xfrm>
        <a:prstGeom prst="rect">
          <a:avLst/>
        </a:prstGeom>
      </xdr:spPr>
    </xdr:pic>
    <xdr:clientData/>
  </xdr:twoCellAnchor>
  <xdr:twoCellAnchor editAs="oneCell">
    <xdr:from>
      <xdr:col>1</xdr:col>
      <xdr:colOff>181839</xdr:colOff>
      <xdr:row>55</xdr:row>
      <xdr:rowOff>201952</xdr:rowOff>
    </xdr:from>
    <xdr:to>
      <xdr:col>1</xdr:col>
      <xdr:colOff>504026</xdr:colOff>
      <xdr:row>61</xdr:row>
      <xdr:rowOff>133625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681"/>
        <a:stretch/>
      </xdr:blipFill>
      <xdr:spPr>
        <a:xfrm>
          <a:off x="1052696" y="15509988"/>
          <a:ext cx="322187" cy="1782244"/>
        </a:xfrm>
        <a:prstGeom prst="rect">
          <a:avLst/>
        </a:prstGeom>
      </xdr:spPr>
    </xdr:pic>
    <xdr:clientData/>
  </xdr:twoCellAnchor>
  <xdr:twoCellAnchor editAs="oneCell">
    <xdr:from>
      <xdr:col>1</xdr:col>
      <xdr:colOff>851055</xdr:colOff>
      <xdr:row>40</xdr:row>
      <xdr:rowOff>96093</xdr:rowOff>
    </xdr:from>
    <xdr:to>
      <xdr:col>1</xdr:col>
      <xdr:colOff>1200149</xdr:colOff>
      <xdr:row>44</xdr:row>
      <xdr:rowOff>111981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1912" y="10464736"/>
          <a:ext cx="349094" cy="1376602"/>
        </a:xfrm>
        <a:prstGeom prst="rect">
          <a:avLst/>
        </a:prstGeom>
      </xdr:spPr>
    </xdr:pic>
    <xdr:clientData/>
  </xdr:twoCellAnchor>
  <xdr:twoCellAnchor editAs="oneCell">
    <xdr:from>
      <xdr:col>1</xdr:col>
      <xdr:colOff>194584</xdr:colOff>
      <xdr:row>41</xdr:row>
      <xdr:rowOff>134477</xdr:rowOff>
    </xdr:from>
    <xdr:to>
      <xdr:col>1</xdr:col>
      <xdr:colOff>537483</xdr:colOff>
      <xdr:row>45</xdr:row>
      <xdr:rowOff>151082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441" y="10516727"/>
          <a:ext cx="342899" cy="1377319"/>
        </a:xfrm>
        <a:prstGeom prst="rect">
          <a:avLst/>
        </a:prstGeom>
      </xdr:spPr>
    </xdr:pic>
    <xdr:clientData/>
  </xdr:twoCellAnchor>
  <xdr:twoCellAnchor editAs="oneCell">
    <xdr:from>
      <xdr:col>3</xdr:col>
      <xdr:colOff>679308</xdr:colOff>
      <xdr:row>166</xdr:row>
      <xdr:rowOff>108858</xdr:rowOff>
    </xdr:from>
    <xdr:to>
      <xdr:col>5</xdr:col>
      <xdr:colOff>359626</xdr:colOff>
      <xdr:row>167</xdr:row>
      <xdr:rowOff>386299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27" t="19608" r="9982" b="13547"/>
        <a:stretch/>
      </xdr:blipFill>
      <xdr:spPr>
        <a:xfrm>
          <a:off x="6699108" y="40094808"/>
          <a:ext cx="1156693" cy="725116"/>
        </a:xfrm>
        <a:prstGeom prst="rect">
          <a:avLst/>
        </a:prstGeom>
      </xdr:spPr>
    </xdr:pic>
    <xdr:clientData/>
  </xdr:twoCellAnchor>
  <xdr:twoCellAnchor editAs="oneCell">
    <xdr:from>
      <xdr:col>1</xdr:col>
      <xdr:colOff>1482150</xdr:colOff>
      <xdr:row>36</xdr:row>
      <xdr:rowOff>54430</xdr:rowOff>
    </xdr:from>
    <xdr:to>
      <xdr:col>1</xdr:col>
      <xdr:colOff>1830322</xdr:colOff>
      <xdr:row>40</xdr:row>
      <xdr:rowOff>217079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3007" y="9688287"/>
          <a:ext cx="348172" cy="1400899"/>
        </a:xfrm>
        <a:prstGeom prst="rect">
          <a:avLst/>
        </a:prstGeom>
      </xdr:spPr>
    </xdr:pic>
    <xdr:clientData/>
  </xdr:twoCellAnchor>
  <xdr:twoCellAnchor editAs="oneCell">
    <xdr:from>
      <xdr:col>1</xdr:col>
      <xdr:colOff>1511751</xdr:colOff>
      <xdr:row>53</xdr:row>
      <xdr:rowOff>66220</xdr:rowOff>
    </xdr:from>
    <xdr:to>
      <xdr:col>1</xdr:col>
      <xdr:colOff>1816930</xdr:colOff>
      <xdr:row>58</xdr:row>
      <xdr:rowOff>226218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365"/>
        <a:stretch/>
      </xdr:blipFill>
      <xdr:spPr>
        <a:xfrm>
          <a:off x="2382608" y="15210970"/>
          <a:ext cx="305179" cy="1792855"/>
        </a:xfrm>
        <a:prstGeom prst="rect">
          <a:avLst/>
        </a:prstGeom>
      </xdr:spPr>
    </xdr:pic>
    <xdr:clientData/>
  </xdr:twoCellAnchor>
  <xdr:twoCellAnchor editAs="oneCell">
    <xdr:from>
      <xdr:col>1</xdr:col>
      <xdr:colOff>873125</xdr:colOff>
      <xdr:row>121</xdr:row>
      <xdr:rowOff>303439</xdr:rowOff>
    </xdr:from>
    <xdr:to>
      <xdr:col>1</xdr:col>
      <xdr:colOff>1877226</xdr:colOff>
      <xdr:row>123</xdr:row>
      <xdr:rowOff>54950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982" y="32511546"/>
          <a:ext cx="1004101" cy="350225"/>
        </a:xfrm>
        <a:prstGeom prst="rect">
          <a:avLst/>
        </a:prstGeom>
      </xdr:spPr>
    </xdr:pic>
    <xdr:clientData/>
  </xdr:twoCellAnchor>
  <xdr:twoCellAnchor editAs="oneCell">
    <xdr:from>
      <xdr:col>1</xdr:col>
      <xdr:colOff>812644</xdr:colOff>
      <xdr:row>54</xdr:row>
      <xdr:rowOff>106580</xdr:rowOff>
    </xdr:from>
    <xdr:to>
      <xdr:col>1</xdr:col>
      <xdr:colOff>1186541</xdr:colOff>
      <xdr:row>58</xdr:row>
      <xdr:rowOff>177191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501" y="15088044"/>
          <a:ext cx="373897" cy="1376896"/>
        </a:xfrm>
        <a:prstGeom prst="rect">
          <a:avLst/>
        </a:prstGeom>
      </xdr:spPr>
    </xdr:pic>
    <xdr:clientData/>
  </xdr:twoCellAnchor>
  <xdr:twoCellAnchor editAs="oneCell">
    <xdr:from>
      <xdr:col>1</xdr:col>
      <xdr:colOff>215447</xdr:colOff>
      <xdr:row>120</xdr:row>
      <xdr:rowOff>96617</xdr:rowOff>
    </xdr:from>
    <xdr:to>
      <xdr:col>1</xdr:col>
      <xdr:colOff>1117146</xdr:colOff>
      <xdr:row>121</xdr:row>
      <xdr:rowOff>216352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304" y="31923724"/>
          <a:ext cx="901699" cy="500735"/>
        </a:xfrm>
        <a:prstGeom prst="rect">
          <a:avLst/>
        </a:prstGeom>
      </xdr:spPr>
    </xdr:pic>
    <xdr:clientData/>
  </xdr:twoCellAnchor>
  <xdr:twoCellAnchor editAs="oneCell">
    <xdr:from>
      <xdr:col>1</xdr:col>
      <xdr:colOff>128361</xdr:colOff>
      <xdr:row>115</xdr:row>
      <xdr:rowOff>48078</xdr:rowOff>
    </xdr:from>
    <xdr:to>
      <xdr:col>1</xdr:col>
      <xdr:colOff>1001185</xdr:colOff>
      <xdr:row>116</xdr:row>
      <xdr:rowOff>254454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36" y="22431828"/>
          <a:ext cx="872824" cy="425451"/>
        </a:xfrm>
        <a:prstGeom prst="rect">
          <a:avLst/>
        </a:prstGeom>
      </xdr:spPr>
    </xdr:pic>
    <xdr:clientData/>
  </xdr:twoCellAnchor>
  <xdr:oneCellAnchor>
    <xdr:from>
      <xdr:col>1</xdr:col>
      <xdr:colOff>1538182</xdr:colOff>
      <xdr:row>47</xdr:row>
      <xdr:rowOff>193930</xdr:rowOff>
    </xdr:from>
    <xdr:ext cx="342325" cy="1380908"/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00000000-0008-0000-03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07" t="9573" r="43183" b="15282"/>
        <a:stretch/>
      </xdr:blipFill>
      <xdr:spPr>
        <a:xfrm>
          <a:off x="2409039" y="13433680"/>
          <a:ext cx="342325" cy="1380908"/>
        </a:xfrm>
        <a:prstGeom prst="rect">
          <a:avLst/>
        </a:prstGeom>
      </xdr:spPr>
    </xdr:pic>
    <xdr:clientData/>
  </xdr:oneCellAnchor>
  <xdr:twoCellAnchor editAs="oneCell">
    <xdr:from>
      <xdr:col>1</xdr:col>
      <xdr:colOff>219526</xdr:colOff>
      <xdr:row>62</xdr:row>
      <xdr:rowOff>62185</xdr:rowOff>
    </xdr:from>
    <xdr:to>
      <xdr:col>1</xdr:col>
      <xdr:colOff>559251</xdr:colOff>
      <xdr:row>68</xdr:row>
      <xdr:rowOff>17236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xmlns="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383" y="17465721"/>
          <a:ext cx="339725" cy="1397408"/>
        </a:xfrm>
        <a:prstGeom prst="rect">
          <a:avLst/>
        </a:prstGeom>
      </xdr:spPr>
    </xdr:pic>
    <xdr:clientData/>
  </xdr:twoCellAnchor>
  <xdr:twoCellAnchor editAs="oneCell">
    <xdr:from>
      <xdr:col>1</xdr:col>
      <xdr:colOff>1488128</xdr:colOff>
      <xdr:row>41</xdr:row>
      <xdr:rowOff>210042</xdr:rowOff>
    </xdr:from>
    <xdr:to>
      <xdr:col>1</xdr:col>
      <xdr:colOff>1818627</xdr:colOff>
      <xdr:row>46</xdr:row>
      <xdr:rowOff>283397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8985" y="10592292"/>
          <a:ext cx="330499" cy="1774248"/>
        </a:xfrm>
        <a:prstGeom prst="rect">
          <a:avLst/>
        </a:prstGeom>
      </xdr:spPr>
    </xdr:pic>
    <xdr:clientData/>
  </xdr:twoCellAnchor>
  <xdr:oneCellAnchor>
    <xdr:from>
      <xdr:col>1</xdr:col>
      <xdr:colOff>183452</xdr:colOff>
      <xdr:row>50</xdr:row>
      <xdr:rowOff>36152</xdr:rowOff>
    </xdr:from>
    <xdr:ext cx="343143" cy="1386868"/>
    <xdr:pic>
      <xdr:nvPicPr>
        <xdr:cNvPr id="28" name="Рисунок 27">
          <a:extLst>
            <a:ext uri="{FF2B5EF4-FFF2-40B4-BE49-F238E27FC236}">
              <a16:creationId xmlns:a16="http://schemas.microsoft.com/office/drawing/2014/main" xmlns="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309" y="13806581"/>
          <a:ext cx="343143" cy="1386868"/>
        </a:xfrm>
        <a:prstGeom prst="rect">
          <a:avLst/>
        </a:prstGeom>
      </xdr:spPr>
    </xdr:pic>
    <xdr:clientData/>
  </xdr:oneCellAnchor>
  <xdr:twoCellAnchor editAs="oneCell">
    <xdr:from>
      <xdr:col>1</xdr:col>
      <xdr:colOff>96610</xdr:colOff>
      <xdr:row>46</xdr:row>
      <xdr:rowOff>35092</xdr:rowOff>
    </xdr:from>
    <xdr:to>
      <xdr:col>1</xdr:col>
      <xdr:colOff>662776</xdr:colOff>
      <xdr:row>49</xdr:row>
      <xdr:rowOff>127911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00000000-0008-0000-03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22" t="7899" r="24405" b="7842"/>
        <a:stretch/>
      </xdr:blipFill>
      <xdr:spPr>
        <a:xfrm>
          <a:off x="967467" y="12444806"/>
          <a:ext cx="566166" cy="1113354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809627</xdr:colOff>
      <xdr:row>45</xdr:row>
      <xdr:rowOff>142876</xdr:rowOff>
    </xdr:from>
    <xdr:to>
      <xdr:col>1</xdr:col>
      <xdr:colOff>1393799</xdr:colOff>
      <xdr:row>48</xdr:row>
      <xdr:rowOff>251732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xmlns="" id="{00000000-0008-0000-03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22" t="7898" r="23810" b="8081"/>
        <a:stretch/>
      </xdr:blipFill>
      <xdr:spPr>
        <a:xfrm>
          <a:off x="1680484" y="12212412"/>
          <a:ext cx="584172" cy="1129392"/>
        </a:xfrm>
        <a:prstGeom prst="rect">
          <a:avLst/>
        </a:prstGeom>
      </xdr:spPr>
    </xdr:pic>
    <xdr:clientData/>
  </xdr:twoCellAnchor>
  <xdr:oneCellAnchor>
    <xdr:from>
      <xdr:col>1</xdr:col>
      <xdr:colOff>843190</xdr:colOff>
      <xdr:row>125</xdr:row>
      <xdr:rowOff>13606</xdr:rowOff>
    </xdr:from>
    <xdr:ext cx="971430" cy="575467"/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047" y="33582427"/>
          <a:ext cx="971430" cy="575467"/>
        </a:xfrm>
        <a:prstGeom prst="rect">
          <a:avLst/>
        </a:prstGeom>
      </xdr:spPr>
    </xdr:pic>
    <xdr:clientData/>
  </xdr:oneCellAnchor>
  <xdr:twoCellAnchor editAs="oneCell">
    <xdr:from>
      <xdr:col>1</xdr:col>
      <xdr:colOff>134710</xdr:colOff>
      <xdr:row>123</xdr:row>
      <xdr:rowOff>66607</xdr:rowOff>
    </xdr:from>
    <xdr:to>
      <xdr:col>1</xdr:col>
      <xdr:colOff>1055914</xdr:colOff>
      <xdr:row>124</xdr:row>
      <xdr:rowOff>191165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xmlns="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567" y="32873428"/>
          <a:ext cx="921204" cy="505558"/>
        </a:xfrm>
        <a:prstGeom prst="rect">
          <a:avLst/>
        </a:prstGeom>
      </xdr:spPr>
    </xdr:pic>
    <xdr:clientData/>
  </xdr:twoCellAnchor>
  <xdr:twoCellAnchor editAs="oneCell">
    <xdr:from>
      <xdr:col>1</xdr:col>
      <xdr:colOff>1070883</xdr:colOff>
      <xdr:row>119</xdr:row>
      <xdr:rowOff>20410</xdr:rowOff>
    </xdr:from>
    <xdr:to>
      <xdr:col>1</xdr:col>
      <xdr:colOff>1940087</xdr:colOff>
      <xdr:row>120</xdr:row>
      <xdr:rowOff>91169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xmlns="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1740" y="31466517"/>
          <a:ext cx="869204" cy="451759"/>
        </a:xfrm>
        <a:prstGeom prst="rect">
          <a:avLst/>
        </a:prstGeom>
      </xdr:spPr>
    </xdr:pic>
    <xdr:clientData/>
  </xdr:twoCellAnchor>
  <xdr:twoCellAnchor editAs="oneCell">
    <xdr:from>
      <xdr:col>1</xdr:col>
      <xdr:colOff>163286</xdr:colOff>
      <xdr:row>117</xdr:row>
      <xdr:rowOff>231706</xdr:rowOff>
    </xdr:from>
    <xdr:to>
      <xdr:col>1</xdr:col>
      <xdr:colOff>1017813</xdr:colOff>
      <xdr:row>118</xdr:row>
      <xdr:rowOff>361087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00000000-0008-0000-03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1" t="29446" r="2661" b="19142"/>
        <a:stretch/>
      </xdr:blipFill>
      <xdr:spPr>
        <a:xfrm>
          <a:off x="1030061" y="23215531"/>
          <a:ext cx="854527" cy="510381"/>
        </a:xfrm>
        <a:prstGeom prst="rect">
          <a:avLst/>
        </a:prstGeom>
      </xdr:spPr>
    </xdr:pic>
    <xdr:clientData/>
  </xdr:twoCellAnchor>
  <xdr:twoCellAnchor editAs="oneCell">
    <xdr:from>
      <xdr:col>1</xdr:col>
      <xdr:colOff>1113066</xdr:colOff>
      <xdr:row>116</xdr:row>
      <xdr:rowOff>88446</xdr:rowOff>
    </xdr:from>
    <xdr:to>
      <xdr:col>1</xdr:col>
      <xdr:colOff>1930102</xdr:colOff>
      <xdr:row>117</xdr:row>
      <xdr:rowOff>210911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xmlns="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841" y="22691271"/>
          <a:ext cx="817036" cy="503465"/>
        </a:xfrm>
        <a:prstGeom prst="rect">
          <a:avLst/>
        </a:prstGeom>
      </xdr:spPr>
    </xdr:pic>
    <xdr:clientData/>
  </xdr:twoCellAnchor>
  <xdr:twoCellAnchor editAs="oneCell">
    <xdr:from>
      <xdr:col>1</xdr:col>
      <xdr:colOff>210530</xdr:colOff>
      <xdr:row>131</xdr:row>
      <xdr:rowOff>173491</xdr:rowOff>
    </xdr:from>
    <xdr:to>
      <xdr:col>1</xdr:col>
      <xdr:colOff>601019</xdr:colOff>
      <xdr:row>136</xdr:row>
      <xdr:rowOff>136244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00000000-0008-0000-0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305" y="27491191"/>
          <a:ext cx="390489" cy="1543903"/>
        </a:xfrm>
        <a:prstGeom prst="rect">
          <a:avLst/>
        </a:prstGeom>
      </xdr:spPr>
    </xdr:pic>
    <xdr:clientData/>
  </xdr:twoCellAnchor>
  <xdr:twoCellAnchor editAs="oneCell">
    <xdr:from>
      <xdr:col>1</xdr:col>
      <xdr:colOff>1085726</xdr:colOff>
      <xdr:row>131</xdr:row>
      <xdr:rowOff>153900</xdr:rowOff>
    </xdr:from>
    <xdr:to>
      <xdr:col>1</xdr:col>
      <xdr:colOff>1489983</xdr:colOff>
      <xdr:row>135</xdr:row>
      <xdr:rowOff>200026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xmlns="" id="{00000000-0008-0000-03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41" t="6315" r="10557" b="8619"/>
        <a:stretch/>
      </xdr:blipFill>
      <xdr:spPr>
        <a:xfrm>
          <a:off x="1952501" y="27471600"/>
          <a:ext cx="404257" cy="1246276"/>
        </a:xfrm>
        <a:prstGeom prst="rect">
          <a:avLst/>
        </a:prstGeom>
      </xdr:spPr>
    </xdr:pic>
    <xdr:clientData/>
  </xdr:twoCellAnchor>
  <xdr:twoCellAnchor editAs="oneCell">
    <xdr:from>
      <xdr:col>1</xdr:col>
      <xdr:colOff>729312</xdr:colOff>
      <xdr:row>136</xdr:row>
      <xdr:rowOff>36669</xdr:rowOff>
    </xdr:from>
    <xdr:to>
      <xdr:col>1</xdr:col>
      <xdr:colOff>1131094</xdr:colOff>
      <xdr:row>139</xdr:row>
      <xdr:rowOff>171449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00000000-0008-0000-03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27" t="6630" r="10842" b="8880"/>
        <a:stretch/>
      </xdr:blipFill>
      <xdr:spPr>
        <a:xfrm>
          <a:off x="1596087" y="28935519"/>
          <a:ext cx="401782" cy="1277780"/>
        </a:xfrm>
        <a:prstGeom prst="rect">
          <a:avLst/>
        </a:prstGeom>
      </xdr:spPr>
    </xdr:pic>
    <xdr:clientData/>
  </xdr:twoCellAnchor>
  <xdr:twoCellAnchor editAs="oneCell">
    <xdr:from>
      <xdr:col>1</xdr:col>
      <xdr:colOff>1499323</xdr:colOff>
      <xdr:row>135</xdr:row>
      <xdr:rowOff>275252</xdr:rowOff>
    </xdr:from>
    <xdr:to>
      <xdr:col>1</xdr:col>
      <xdr:colOff>1874384</xdr:colOff>
      <xdr:row>138</xdr:row>
      <xdr:rowOff>354467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xmlns="" id="{00000000-0008-0000-03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14" t="6734" r="11573" b="8775"/>
        <a:stretch/>
      </xdr:blipFill>
      <xdr:spPr>
        <a:xfrm>
          <a:off x="2366098" y="28793102"/>
          <a:ext cx="375061" cy="1222215"/>
        </a:xfrm>
        <a:prstGeom prst="rect">
          <a:avLst/>
        </a:prstGeom>
      </xdr:spPr>
    </xdr:pic>
    <xdr:clientData/>
  </xdr:twoCellAnchor>
  <xdr:twoCellAnchor editAs="oneCell">
    <xdr:from>
      <xdr:col>7</xdr:col>
      <xdr:colOff>216409</xdr:colOff>
      <xdr:row>2</xdr:row>
      <xdr:rowOff>845</xdr:rowOff>
    </xdr:from>
    <xdr:to>
      <xdr:col>9</xdr:col>
      <xdr:colOff>855891</xdr:colOff>
      <xdr:row>6</xdr:row>
      <xdr:rowOff>114300</xdr:rowOff>
    </xdr:to>
    <xdr:pic>
      <xdr:nvPicPr>
        <xdr:cNvPr id="41" name="Рисунок 40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xmlns="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5084" y="296120"/>
          <a:ext cx="3430307" cy="837355"/>
        </a:xfrm>
        <a:prstGeom prst="rect">
          <a:avLst/>
        </a:prstGeom>
      </xdr:spPr>
    </xdr:pic>
    <xdr:clientData/>
  </xdr:twoCellAnchor>
  <xdr:twoCellAnchor editAs="oneCell">
    <xdr:from>
      <xdr:col>9</xdr:col>
      <xdr:colOff>1107623</xdr:colOff>
      <xdr:row>3</xdr:row>
      <xdr:rowOff>55185</xdr:rowOff>
    </xdr:from>
    <xdr:to>
      <xdr:col>9</xdr:col>
      <xdr:colOff>1774373</xdr:colOff>
      <xdr:row>6</xdr:row>
      <xdr:rowOff>199984</xdr:rowOff>
    </xdr:to>
    <xdr:pic>
      <xdr:nvPicPr>
        <xdr:cNvPr id="42" name="Рисунок 41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xmlns="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7123" y="531435"/>
          <a:ext cx="666750" cy="687724"/>
        </a:xfrm>
        <a:prstGeom prst="rect">
          <a:avLst/>
        </a:prstGeom>
      </xdr:spPr>
    </xdr:pic>
    <xdr:clientData/>
  </xdr:twoCellAnchor>
  <xdr:twoCellAnchor editAs="oneCell">
    <xdr:from>
      <xdr:col>9</xdr:col>
      <xdr:colOff>1794983</xdr:colOff>
      <xdr:row>1</xdr:row>
      <xdr:rowOff>54429</xdr:rowOff>
    </xdr:from>
    <xdr:to>
      <xdr:col>9</xdr:col>
      <xdr:colOff>2291442</xdr:colOff>
      <xdr:row>6</xdr:row>
      <xdr:rowOff>161925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xmlns="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44483" y="168729"/>
          <a:ext cx="496459" cy="1012371"/>
        </a:xfrm>
        <a:prstGeom prst="rect">
          <a:avLst/>
        </a:prstGeom>
      </xdr:spPr>
    </xdr:pic>
    <xdr:clientData/>
  </xdr:twoCellAnchor>
  <xdr:twoCellAnchor editAs="oneCell">
    <xdr:from>
      <xdr:col>1</xdr:col>
      <xdr:colOff>215946</xdr:colOff>
      <xdr:row>99</xdr:row>
      <xdr:rowOff>81642</xdr:rowOff>
    </xdr:from>
    <xdr:to>
      <xdr:col>1</xdr:col>
      <xdr:colOff>939262</xdr:colOff>
      <xdr:row>104</xdr:row>
      <xdr:rowOff>8165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xmlns="" id="{00000000-0008-0000-03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28" t="5536" r="26428" b="6964"/>
        <a:stretch/>
      </xdr:blipFill>
      <xdr:spPr>
        <a:xfrm>
          <a:off x="1086803" y="25050749"/>
          <a:ext cx="723316" cy="1341666"/>
        </a:xfrm>
        <a:prstGeom prst="rect">
          <a:avLst/>
        </a:prstGeom>
      </xdr:spPr>
    </xdr:pic>
    <xdr:clientData/>
  </xdr:twoCellAnchor>
  <xdr:twoCellAnchor editAs="oneCell">
    <xdr:from>
      <xdr:col>1</xdr:col>
      <xdr:colOff>1156607</xdr:colOff>
      <xdr:row>94</xdr:row>
      <xdr:rowOff>12967</xdr:rowOff>
    </xdr:from>
    <xdr:to>
      <xdr:col>1</xdr:col>
      <xdr:colOff>1884589</xdr:colOff>
      <xdr:row>99</xdr:row>
      <xdr:rowOff>128040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00000000-0008-0000-03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28" t="5714" r="26250" b="7143"/>
        <a:stretch/>
      </xdr:blipFill>
      <xdr:spPr>
        <a:xfrm>
          <a:off x="2027464" y="25227003"/>
          <a:ext cx="727982" cy="1339716"/>
        </a:xfrm>
        <a:prstGeom prst="rect">
          <a:avLst/>
        </a:prstGeom>
      </xdr:spPr>
    </xdr:pic>
    <xdr:clientData/>
  </xdr:twoCellAnchor>
  <xdr:oneCellAnchor>
    <xdr:from>
      <xdr:col>1</xdr:col>
      <xdr:colOff>1507330</xdr:colOff>
      <xdr:row>23</xdr:row>
      <xdr:rowOff>284388</xdr:rowOff>
    </xdr:from>
    <xdr:ext cx="370456" cy="1488281"/>
    <xdr:pic>
      <xdr:nvPicPr>
        <xdr:cNvPr id="46" name="Рисунок 45">
          <a:extLst>
            <a:ext uri="{FF2B5EF4-FFF2-40B4-BE49-F238E27FC236}">
              <a16:creationId xmlns:a16="http://schemas.microsoft.com/office/drawing/2014/main" xmlns="" id="{00000000-0008-0000-0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8187" y="6081031"/>
          <a:ext cx="370456" cy="1488281"/>
        </a:xfrm>
        <a:prstGeom prst="rect">
          <a:avLst/>
        </a:prstGeom>
      </xdr:spPr>
    </xdr:pic>
    <xdr:clientData/>
  </xdr:oneCellAnchor>
  <xdr:oneCellAnchor>
    <xdr:from>
      <xdr:col>1</xdr:col>
      <xdr:colOff>543152</xdr:colOff>
      <xdr:row>23</xdr:row>
      <xdr:rowOff>181202</xdr:rowOff>
    </xdr:from>
    <xdr:ext cx="398460" cy="1529217"/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00000000-0008-0000-03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818" t="7366" r="41839" b="6294"/>
        <a:stretch/>
      </xdr:blipFill>
      <xdr:spPr>
        <a:xfrm>
          <a:off x="1414009" y="5977845"/>
          <a:ext cx="398460" cy="1529217"/>
        </a:xfrm>
        <a:prstGeom prst="rect">
          <a:avLst/>
        </a:prstGeom>
      </xdr:spPr>
    </xdr:pic>
    <xdr:clientData/>
  </xdr:oneCellAnchor>
  <xdr:oneCellAnchor>
    <xdr:from>
      <xdr:col>1</xdr:col>
      <xdr:colOff>112257</xdr:colOff>
      <xdr:row>24</xdr:row>
      <xdr:rowOff>218845</xdr:rowOff>
    </xdr:from>
    <xdr:ext cx="395294" cy="1520600"/>
    <xdr:pic>
      <xdr:nvPicPr>
        <xdr:cNvPr id="48" name="Рисунок 47">
          <a:extLst>
            <a:ext uri="{FF2B5EF4-FFF2-40B4-BE49-F238E27FC236}">
              <a16:creationId xmlns:a16="http://schemas.microsoft.com/office/drawing/2014/main" xmlns="" id="{00000000-0008-0000-03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41" t="10679" r="42052" b="11064"/>
        <a:stretch/>
      </xdr:blipFill>
      <xdr:spPr>
        <a:xfrm>
          <a:off x="983114" y="6301238"/>
          <a:ext cx="395294" cy="1520600"/>
        </a:xfrm>
        <a:prstGeom prst="rect">
          <a:avLst/>
        </a:prstGeom>
      </xdr:spPr>
    </xdr:pic>
    <xdr:clientData/>
  </xdr:oneCellAnchor>
  <xdr:twoCellAnchor editAs="oneCell">
    <xdr:from>
      <xdr:col>1</xdr:col>
      <xdr:colOff>54426</xdr:colOff>
      <xdr:row>155</xdr:row>
      <xdr:rowOff>136076</xdr:rowOff>
    </xdr:from>
    <xdr:to>
      <xdr:col>1</xdr:col>
      <xdr:colOff>1995484</xdr:colOff>
      <xdr:row>161</xdr:row>
      <xdr:rowOff>356509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xmlns="" id="{00000000-0008-0000-0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201" y="36245351"/>
          <a:ext cx="1941058" cy="2563583"/>
        </a:xfrm>
        <a:prstGeom prst="rect">
          <a:avLst/>
        </a:prstGeom>
      </xdr:spPr>
    </xdr:pic>
    <xdr:clientData/>
  </xdr:twoCellAnchor>
  <xdr:twoCellAnchor editAs="oneCell">
    <xdr:from>
      <xdr:col>1</xdr:col>
      <xdr:colOff>176893</xdr:colOff>
      <xdr:row>141</xdr:row>
      <xdr:rowOff>68036</xdr:rowOff>
    </xdr:from>
    <xdr:to>
      <xdr:col>1</xdr:col>
      <xdr:colOff>1985840</xdr:colOff>
      <xdr:row>141</xdr:row>
      <xdr:rowOff>285750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xmlns="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68" y="30709961"/>
          <a:ext cx="1808947" cy="217714"/>
        </a:xfrm>
        <a:prstGeom prst="rect">
          <a:avLst/>
        </a:prstGeom>
      </xdr:spPr>
    </xdr:pic>
    <xdr:clientData/>
  </xdr:twoCellAnchor>
  <xdr:twoCellAnchor editAs="oneCell">
    <xdr:from>
      <xdr:col>1</xdr:col>
      <xdr:colOff>163286</xdr:colOff>
      <xdr:row>141</xdr:row>
      <xdr:rowOff>353789</xdr:rowOff>
    </xdr:from>
    <xdr:to>
      <xdr:col>1</xdr:col>
      <xdr:colOff>1989484</xdr:colOff>
      <xdr:row>142</xdr:row>
      <xdr:rowOff>176897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xmlns="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061" y="30995714"/>
          <a:ext cx="1826198" cy="213633"/>
        </a:xfrm>
        <a:prstGeom prst="rect">
          <a:avLst/>
        </a:prstGeom>
      </xdr:spPr>
    </xdr:pic>
    <xdr:clientData/>
  </xdr:twoCellAnchor>
  <xdr:twoCellAnchor editAs="oneCell">
    <xdr:from>
      <xdr:col>1</xdr:col>
      <xdr:colOff>54429</xdr:colOff>
      <xdr:row>148</xdr:row>
      <xdr:rowOff>265796</xdr:rowOff>
    </xdr:from>
    <xdr:to>
      <xdr:col>1</xdr:col>
      <xdr:colOff>2000250</xdr:colOff>
      <xdr:row>155</xdr:row>
      <xdr:rowOff>97974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xmlns="" id="{00000000-0008-0000-03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204" y="33641396"/>
          <a:ext cx="1945821" cy="2565853"/>
        </a:xfrm>
        <a:prstGeom prst="rect">
          <a:avLst/>
        </a:prstGeom>
      </xdr:spPr>
    </xdr:pic>
    <xdr:clientData/>
  </xdr:twoCellAnchor>
  <xdr:twoCellAnchor editAs="oneCell">
    <xdr:from>
      <xdr:col>1</xdr:col>
      <xdr:colOff>81643</xdr:colOff>
      <xdr:row>142</xdr:row>
      <xdr:rowOff>197753</xdr:rowOff>
    </xdr:from>
    <xdr:to>
      <xdr:col>1</xdr:col>
      <xdr:colOff>2015219</xdr:colOff>
      <xdr:row>149</xdr:row>
      <xdr:rowOff>13604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xmlns="" id="{00000000-0008-0000-03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418" y="31230203"/>
          <a:ext cx="1933576" cy="2549526"/>
        </a:xfrm>
        <a:prstGeom prst="rect">
          <a:avLst/>
        </a:prstGeom>
      </xdr:spPr>
    </xdr:pic>
    <xdr:clientData/>
  </xdr:twoCellAnchor>
  <xdr:oneCellAnchor>
    <xdr:from>
      <xdr:col>1</xdr:col>
      <xdr:colOff>843866</xdr:colOff>
      <xdr:row>30</xdr:row>
      <xdr:rowOff>44214</xdr:rowOff>
    </xdr:from>
    <xdr:ext cx="516848" cy="1168181"/>
    <xdr:pic>
      <xdr:nvPicPr>
        <xdr:cNvPr id="54" name="Рисунок 53">
          <a:extLst>
            <a:ext uri="{FF2B5EF4-FFF2-40B4-BE49-F238E27FC236}">
              <a16:creationId xmlns:a16="http://schemas.microsoft.com/office/drawing/2014/main" xmlns="" id="{00000000-0008-0000-03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723" y="7936357"/>
          <a:ext cx="516848" cy="1168181"/>
        </a:xfrm>
        <a:prstGeom prst="rect">
          <a:avLst/>
        </a:prstGeom>
      </xdr:spPr>
    </xdr:pic>
    <xdr:clientData/>
  </xdr:oneCellAnchor>
  <xdr:oneCellAnchor>
    <xdr:from>
      <xdr:col>1</xdr:col>
      <xdr:colOff>195942</xdr:colOff>
      <xdr:row>35</xdr:row>
      <xdr:rowOff>272143</xdr:rowOff>
    </xdr:from>
    <xdr:ext cx="429990" cy="1524716"/>
    <xdr:pic>
      <xdr:nvPicPr>
        <xdr:cNvPr id="55" name="Рисунок 54">
          <a:extLst>
            <a:ext uri="{FF2B5EF4-FFF2-40B4-BE49-F238E27FC236}">
              <a16:creationId xmlns:a16="http://schemas.microsoft.com/office/drawing/2014/main" xmlns="" id="{00000000-0008-0000-03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799" y="8749393"/>
          <a:ext cx="429990" cy="1524716"/>
        </a:xfrm>
        <a:prstGeom prst="rect">
          <a:avLst/>
        </a:prstGeom>
      </xdr:spPr>
    </xdr:pic>
    <xdr:clientData/>
  </xdr:oneCellAnchor>
  <xdr:oneCellAnchor>
    <xdr:from>
      <xdr:col>1</xdr:col>
      <xdr:colOff>1464465</xdr:colOff>
      <xdr:row>30</xdr:row>
      <xdr:rowOff>41218</xdr:rowOff>
    </xdr:from>
    <xdr:ext cx="467750" cy="1534491"/>
    <xdr:pic>
      <xdr:nvPicPr>
        <xdr:cNvPr id="56" name="Рисунок 55">
          <a:extLst>
            <a:ext uri="{FF2B5EF4-FFF2-40B4-BE49-F238E27FC236}">
              <a16:creationId xmlns:a16="http://schemas.microsoft.com/office/drawing/2014/main" xmlns="" id="{00000000-0008-0000-03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5322" y="7933361"/>
          <a:ext cx="467750" cy="1534491"/>
        </a:xfrm>
        <a:prstGeom prst="rect">
          <a:avLst/>
        </a:prstGeom>
      </xdr:spPr>
    </xdr:pic>
    <xdr:clientData/>
  </xdr:oneCellAnchor>
  <xdr:oneCellAnchor>
    <xdr:from>
      <xdr:col>1</xdr:col>
      <xdr:colOff>825384</xdr:colOff>
      <xdr:row>35</xdr:row>
      <xdr:rowOff>258535</xdr:rowOff>
    </xdr:from>
    <xdr:ext cx="399260" cy="1134975"/>
    <xdr:pic>
      <xdr:nvPicPr>
        <xdr:cNvPr id="57" name="Рисунок 56">
          <a:extLst>
            <a:ext uri="{FF2B5EF4-FFF2-40B4-BE49-F238E27FC236}">
              <a16:creationId xmlns:a16="http://schemas.microsoft.com/office/drawing/2014/main" xmlns="" id="{00000000-0008-0000-03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6241" y="9565821"/>
          <a:ext cx="399260" cy="1134975"/>
        </a:xfrm>
        <a:prstGeom prst="rect">
          <a:avLst/>
        </a:prstGeom>
      </xdr:spPr>
    </xdr:pic>
    <xdr:clientData/>
  </xdr:oneCellAnchor>
  <xdr:oneCellAnchor>
    <xdr:from>
      <xdr:col>1</xdr:col>
      <xdr:colOff>1489981</xdr:colOff>
      <xdr:row>101</xdr:row>
      <xdr:rowOff>267832</xdr:rowOff>
    </xdr:from>
    <xdr:ext cx="306161" cy="1015700"/>
    <xdr:pic>
      <xdr:nvPicPr>
        <xdr:cNvPr id="58" name="Рисунок 57">
          <a:extLst>
            <a:ext uri="{FF2B5EF4-FFF2-40B4-BE49-F238E27FC236}">
              <a16:creationId xmlns:a16="http://schemas.microsoft.com/office/drawing/2014/main" xmlns="" id="{00000000-0008-0000-03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838" y="25781225"/>
          <a:ext cx="306161" cy="1015700"/>
        </a:xfrm>
        <a:prstGeom prst="rect">
          <a:avLst/>
        </a:prstGeom>
      </xdr:spPr>
    </xdr:pic>
    <xdr:clientData/>
  </xdr:oneCellAnchor>
  <xdr:oneCellAnchor>
    <xdr:from>
      <xdr:col>1</xdr:col>
      <xdr:colOff>759282</xdr:colOff>
      <xdr:row>104</xdr:row>
      <xdr:rowOff>234423</xdr:rowOff>
    </xdr:from>
    <xdr:ext cx="451755" cy="1096674"/>
    <xdr:pic>
      <xdr:nvPicPr>
        <xdr:cNvPr id="59" name="Рисунок 58">
          <a:extLst>
            <a:ext uri="{FF2B5EF4-FFF2-40B4-BE49-F238E27FC236}">
              <a16:creationId xmlns:a16="http://schemas.microsoft.com/office/drawing/2014/main" xmlns="" id="{00000000-0008-0000-03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139" y="25883887"/>
          <a:ext cx="451755" cy="1096674"/>
        </a:xfrm>
        <a:prstGeom prst="rect">
          <a:avLst/>
        </a:prstGeom>
      </xdr:spPr>
    </xdr:pic>
    <xdr:clientData/>
  </xdr:oneCellAnchor>
  <xdr:oneCellAnchor>
    <xdr:from>
      <xdr:col>1</xdr:col>
      <xdr:colOff>1292679</xdr:colOff>
      <xdr:row>108</xdr:row>
      <xdr:rowOff>176892</xdr:rowOff>
    </xdr:from>
    <xdr:ext cx="544285" cy="1088571"/>
    <xdr:pic>
      <xdr:nvPicPr>
        <xdr:cNvPr id="60" name="Рисунок 59">
          <a:extLst>
            <a:ext uri="{FF2B5EF4-FFF2-40B4-BE49-F238E27FC236}">
              <a16:creationId xmlns:a16="http://schemas.microsoft.com/office/drawing/2014/main" xmlns="" id="{00000000-0008-0000-03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87" t="12879" r="28396" b="12849"/>
        <a:stretch/>
      </xdr:blipFill>
      <xdr:spPr>
        <a:xfrm>
          <a:off x="2163536" y="27023785"/>
          <a:ext cx="544285" cy="1088571"/>
        </a:xfrm>
        <a:prstGeom prst="rect">
          <a:avLst/>
        </a:prstGeom>
      </xdr:spPr>
    </xdr:pic>
    <xdr:clientData/>
  </xdr:oneCellAnchor>
  <xdr:oneCellAnchor>
    <xdr:from>
      <xdr:col>1</xdr:col>
      <xdr:colOff>734786</xdr:colOff>
      <xdr:row>111</xdr:row>
      <xdr:rowOff>272144</xdr:rowOff>
    </xdr:from>
    <xdr:ext cx="543190" cy="1088571"/>
    <xdr:pic>
      <xdr:nvPicPr>
        <xdr:cNvPr id="61" name="Рисунок 60">
          <a:extLst>
            <a:ext uri="{FF2B5EF4-FFF2-40B4-BE49-F238E27FC236}">
              <a16:creationId xmlns:a16="http://schemas.microsoft.com/office/drawing/2014/main" xmlns="" id="{00000000-0008-0000-03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87" t="12878" r="28396" b="12700"/>
        <a:stretch/>
      </xdr:blipFill>
      <xdr:spPr>
        <a:xfrm>
          <a:off x="1601561" y="21131894"/>
          <a:ext cx="543190" cy="1088571"/>
        </a:xfrm>
        <a:prstGeom prst="rect">
          <a:avLst/>
        </a:prstGeom>
      </xdr:spPr>
    </xdr:pic>
    <xdr:clientData/>
  </xdr:oneCellAnchor>
  <xdr:oneCellAnchor>
    <xdr:from>
      <xdr:col>1</xdr:col>
      <xdr:colOff>176894</xdr:colOff>
      <xdr:row>108</xdr:row>
      <xdr:rowOff>1</xdr:rowOff>
    </xdr:from>
    <xdr:ext cx="501394" cy="1537608"/>
    <xdr:pic>
      <xdr:nvPicPr>
        <xdr:cNvPr id="62" name="Рисунок 61">
          <a:extLst>
            <a:ext uri="{FF2B5EF4-FFF2-40B4-BE49-F238E27FC236}">
              <a16:creationId xmlns:a16="http://schemas.microsoft.com/office/drawing/2014/main" xmlns="" id="{00000000-0008-0000-03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40" t="9562" r="35574" b="9796"/>
        <a:stretch/>
      </xdr:blipFill>
      <xdr:spPr>
        <a:xfrm>
          <a:off x="1043669" y="19878676"/>
          <a:ext cx="501394" cy="1537608"/>
        </a:xfrm>
        <a:prstGeom prst="rect">
          <a:avLst/>
        </a:prstGeom>
      </xdr:spPr>
    </xdr:pic>
    <xdr:clientData/>
  </xdr:oneCellAnchor>
  <xdr:twoCellAnchor editAs="oneCell">
    <xdr:from>
      <xdr:col>0</xdr:col>
      <xdr:colOff>126545</xdr:colOff>
      <xdr:row>130</xdr:row>
      <xdr:rowOff>57151</xdr:rowOff>
    </xdr:from>
    <xdr:to>
      <xdr:col>0</xdr:col>
      <xdr:colOff>770376</xdr:colOff>
      <xdr:row>130</xdr:row>
      <xdr:rowOff>628651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xmlns="" id="{00000000-0008-0000-03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45" y="26689051"/>
          <a:ext cx="643831" cy="571500"/>
        </a:xfrm>
        <a:prstGeom prst="rect">
          <a:avLst/>
        </a:prstGeom>
      </xdr:spPr>
    </xdr:pic>
    <xdr:clientData/>
  </xdr:twoCellAnchor>
  <xdr:twoCellAnchor editAs="oneCell">
    <xdr:from>
      <xdr:col>9</xdr:col>
      <xdr:colOff>1507670</xdr:colOff>
      <xdr:row>130</xdr:row>
      <xdr:rowOff>51368</xdr:rowOff>
    </xdr:from>
    <xdr:to>
      <xdr:col>9</xdr:col>
      <xdr:colOff>2151501</xdr:colOff>
      <xdr:row>130</xdr:row>
      <xdr:rowOff>622868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xmlns="" id="{00000000-0008-0000-03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7170" y="26683268"/>
          <a:ext cx="643831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1107279</xdr:colOff>
      <xdr:row>130</xdr:row>
      <xdr:rowOff>48987</xdr:rowOff>
    </xdr:from>
    <xdr:to>
      <xdr:col>1</xdr:col>
      <xdr:colOff>1751110</xdr:colOff>
      <xdr:row>130</xdr:row>
      <xdr:rowOff>620487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xmlns="" id="{00000000-0008-0000-03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4054" y="26680887"/>
          <a:ext cx="643831" cy="571500"/>
        </a:xfrm>
        <a:prstGeom prst="rect">
          <a:avLst/>
        </a:prstGeom>
      </xdr:spPr>
    </xdr:pic>
    <xdr:clientData/>
  </xdr:twoCellAnchor>
  <xdr:twoCellAnchor editAs="oneCell">
    <xdr:from>
      <xdr:col>2</xdr:col>
      <xdr:colOff>1024955</xdr:colOff>
      <xdr:row>130</xdr:row>
      <xdr:rowOff>60212</xdr:rowOff>
    </xdr:from>
    <xdr:to>
      <xdr:col>2</xdr:col>
      <xdr:colOff>1668786</xdr:colOff>
      <xdr:row>130</xdr:row>
      <xdr:rowOff>631712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xmlns="" id="{00000000-0008-0000-03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0080" y="26692112"/>
          <a:ext cx="643831" cy="571500"/>
        </a:xfrm>
        <a:prstGeom prst="rect">
          <a:avLst/>
        </a:prstGeom>
      </xdr:spPr>
    </xdr:pic>
    <xdr:clientData/>
  </xdr:twoCellAnchor>
  <xdr:twoCellAnchor editAs="oneCell">
    <xdr:from>
      <xdr:col>2</xdr:col>
      <xdr:colOff>3107868</xdr:colOff>
      <xdr:row>130</xdr:row>
      <xdr:rowOff>57832</xdr:rowOff>
    </xdr:from>
    <xdr:to>
      <xdr:col>2</xdr:col>
      <xdr:colOff>3748296</xdr:colOff>
      <xdr:row>130</xdr:row>
      <xdr:rowOff>629332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xmlns="" id="{00000000-0008-0000-03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2993" y="26689732"/>
          <a:ext cx="639068" cy="571500"/>
        </a:xfrm>
        <a:prstGeom prst="rect">
          <a:avLst/>
        </a:prstGeom>
      </xdr:spPr>
    </xdr:pic>
    <xdr:clientData/>
  </xdr:twoCellAnchor>
  <xdr:twoCellAnchor editAs="oneCell">
    <xdr:from>
      <xdr:col>5</xdr:col>
      <xdr:colOff>639192</xdr:colOff>
      <xdr:row>130</xdr:row>
      <xdr:rowOff>53749</xdr:rowOff>
    </xdr:from>
    <xdr:to>
      <xdr:col>5</xdr:col>
      <xdr:colOff>1283023</xdr:colOff>
      <xdr:row>130</xdr:row>
      <xdr:rowOff>625249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xmlns="" id="{00000000-0008-0000-03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5367" y="26685649"/>
          <a:ext cx="643831" cy="571500"/>
        </a:xfrm>
        <a:prstGeom prst="rect">
          <a:avLst/>
        </a:prstGeom>
      </xdr:spPr>
    </xdr:pic>
    <xdr:clientData/>
  </xdr:twoCellAnchor>
  <xdr:twoCellAnchor editAs="oneCell">
    <xdr:from>
      <xdr:col>6</xdr:col>
      <xdr:colOff>1373297</xdr:colOff>
      <xdr:row>130</xdr:row>
      <xdr:rowOff>73480</xdr:rowOff>
    </xdr:from>
    <xdr:to>
      <xdr:col>6</xdr:col>
      <xdr:colOff>2017128</xdr:colOff>
      <xdr:row>130</xdr:row>
      <xdr:rowOff>644980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xmlns="" id="{00000000-0008-0000-03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9647" y="26705380"/>
          <a:ext cx="643831" cy="571500"/>
        </a:xfrm>
        <a:prstGeom prst="rect">
          <a:avLst/>
        </a:prstGeom>
      </xdr:spPr>
    </xdr:pic>
    <xdr:clientData/>
  </xdr:twoCellAnchor>
  <xdr:twoCellAnchor editAs="oneCell">
    <xdr:from>
      <xdr:col>7</xdr:col>
      <xdr:colOff>188796</xdr:colOff>
      <xdr:row>130</xdr:row>
      <xdr:rowOff>72799</xdr:rowOff>
    </xdr:from>
    <xdr:to>
      <xdr:col>7</xdr:col>
      <xdr:colOff>832627</xdr:colOff>
      <xdr:row>130</xdr:row>
      <xdr:rowOff>644299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xmlns="" id="{00000000-0008-0000-03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7471" y="26704699"/>
          <a:ext cx="643831" cy="571500"/>
        </a:xfrm>
        <a:prstGeom prst="rect">
          <a:avLst/>
        </a:prstGeom>
      </xdr:spPr>
    </xdr:pic>
    <xdr:clientData/>
  </xdr:twoCellAnchor>
  <xdr:twoCellAnchor editAs="oneCell">
    <xdr:from>
      <xdr:col>8</xdr:col>
      <xdr:colOff>1062377</xdr:colOff>
      <xdr:row>130</xdr:row>
      <xdr:rowOff>70418</xdr:rowOff>
    </xdr:from>
    <xdr:to>
      <xdr:col>9</xdr:col>
      <xdr:colOff>98865</xdr:colOff>
      <xdr:row>130</xdr:row>
      <xdr:rowOff>641918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2152" y="26702318"/>
          <a:ext cx="646212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721181</xdr:colOff>
      <xdr:row>49</xdr:row>
      <xdr:rowOff>262615</xdr:rowOff>
    </xdr:from>
    <xdr:to>
      <xdr:col>1</xdr:col>
      <xdr:colOff>1304226</xdr:colOff>
      <xdr:row>53</xdr:row>
      <xdr:rowOff>204106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66" t="12082" r="23637" b="9050"/>
        <a:stretch/>
      </xdr:blipFill>
      <xdr:spPr>
        <a:xfrm>
          <a:off x="1592038" y="13692865"/>
          <a:ext cx="583045" cy="1166134"/>
        </a:xfrm>
        <a:prstGeom prst="rect">
          <a:avLst/>
        </a:prstGeom>
      </xdr:spPr>
    </xdr:pic>
    <xdr:clientData/>
  </xdr:twoCellAnchor>
  <xdr:twoCellAnchor editAs="oneCell">
    <xdr:from>
      <xdr:col>1</xdr:col>
      <xdr:colOff>1170217</xdr:colOff>
      <xdr:row>76</xdr:row>
      <xdr:rowOff>40820</xdr:rowOff>
    </xdr:from>
    <xdr:to>
      <xdr:col>1</xdr:col>
      <xdr:colOff>1673682</xdr:colOff>
      <xdr:row>83</xdr:row>
      <xdr:rowOff>100727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xmlns="" id="{00000000-0008-0000-03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14" t="7143" r="35574" b="11904"/>
        <a:stretch/>
      </xdr:blipFill>
      <xdr:spPr>
        <a:xfrm>
          <a:off x="2041074" y="20846141"/>
          <a:ext cx="503465" cy="1774407"/>
        </a:xfrm>
        <a:prstGeom prst="rect">
          <a:avLst/>
        </a:prstGeom>
      </xdr:spPr>
    </xdr:pic>
    <xdr:clientData/>
  </xdr:twoCellAnchor>
  <xdr:twoCellAnchor editAs="oneCell">
    <xdr:from>
      <xdr:col>1</xdr:col>
      <xdr:colOff>1156609</xdr:colOff>
      <xdr:row>67</xdr:row>
      <xdr:rowOff>224517</xdr:rowOff>
    </xdr:from>
    <xdr:to>
      <xdr:col>1</xdr:col>
      <xdr:colOff>1660073</xdr:colOff>
      <xdr:row>75</xdr:row>
      <xdr:rowOff>22638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40" t="7282" r="35574" b="12045"/>
        <a:stretch/>
      </xdr:blipFill>
      <xdr:spPr>
        <a:xfrm>
          <a:off x="2027466" y="18825481"/>
          <a:ext cx="503464" cy="1757549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258537</xdr:colOff>
      <xdr:row>68</xdr:row>
      <xdr:rowOff>217718</xdr:rowOff>
    </xdr:from>
    <xdr:to>
      <xdr:col>1</xdr:col>
      <xdr:colOff>760491</xdr:colOff>
      <xdr:row>76</xdr:row>
      <xdr:rowOff>13611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xmlns="" id="{00000000-0008-0000-03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40" t="7282" r="35574" b="11905"/>
        <a:stretch/>
      </xdr:blipFill>
      <xdr:spPr>
        <a:xfrm>
          <a:off x="1129394" y="19063611"/>
          <a:ext cx="501954" cy="1755322"/>
        </a:xfrm>
        <a:prstGeom prst="rect">
          <a:avLst/>
        </a:prstGeom>
      </xdr:spPr>
    </xdr:pic>
    <xdr:clientData/>
  </xdr:twoCellAnchor>
  <xdr:twoCellAnchor editAs="oneCell">
    <xdr:from>
      <xdr:col>1</xdr:col>
      <xdr:colOff>231322</xdr:colOff>
      <xdr:row>92</xdr:row>
      <xdr:rowOff>27213</xdr:rowOff>
    </xdr:from>
    <xdr:to>
      <xdr:col>1</xdr:col>
      <xdr:colOff>970748</xdr:colOff>
      <xdr:row>97</xdr:row>
      <xdr:rowOff>122463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xmlns="" id="{00000000-0008-0000-03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9" y="24751392"/>
          <a:ext cx="739426" cy="1319893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84</xdr:row>
      <xdr:rowOff>58509</xdr:rowOff>
    </xdr:from>
    <xdr:to>
      <xdr:col>1</xdr:col>
      <xdr:colOff>816427</xdr:colOff>
      <xdr:row>91</xdr:row>
      <xdr:rowOff>140152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xmlns="" id="{00000000-0008-0000-03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65" t="16947" r="35749" b="11484"/>
        <a:stretch/>
      </xdr:blipFill>
      <xdr:spPr>
        <a:xfrm>
          <a:off x="1156606" y="22823259"/>
          <a:ext cx="530678" cy="1796143"/>
        </a:xfrm>
        <a:prstGeom prst="rect">
          <a:avLst/>
        </a:prstGeom>
      </xdr:spPr>
    </xdr:pic>
    <xdr:clientData/>
  </xdr:twoCellAnchor>
  <xdr:twoCellAnchor editAs="oneCell">
    <xdr:from>
      <xdr:col>1</xdr:col>
      <xdr:colOff>394607</xdr:colOff>
      <xdr:row>76</xdr:row>
      <xdr:rowOff>176894</xdr:rowOff>
    </xdr:from>
    <xdr:to>
      <xdr:col>1</xdr:col>
      <xdr:colOff>927260</xdr:colOff>
      <xdr:row>83</xdr:row>
      <xdr:rowOff>149679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xmlns="" id="{00000000-0008-0000-0300-00004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89" t="12465" r="35925" b="16106"/>
        <a:stretch/>
      </xdr:blipFill>
      <xdr:spPr>
        <a:xfrm>
          <a:off x="1265464" y="20982215"/>
          <a:ext cx="532653" cy="1687285"/>
        </a:xfrm>
        <a:prstGeom prst="rect">
          <a:avLst/>
        </a:prstGeom>
      </xdr:spPr>
    </xdr:pic>
    <xdr:clientData/>
  </xdr:twoCellAnchor>
  <xdr:twoCellAnchor editAs="oneCell">
    <xdr:from>
      <xdr:col>1</xdr:col>
      <xdr:colOff>1279072</xdr:colOff>
      <xdr:row>84</xdr:row>
      <xdr:rowOff>176895</xdr:rowOff>
    </xdr:from>
    <xdr:to>
      <xdr:col>1</xdr:col>
      <xdr:colOff>1782536</xdr:colOff>
      <xdr:row>92</xdr:row>
      <xdr:rowOff>82862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xmlns="" id="{00000000-0008-0000-03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89" t="10644" r="36099" b="8403"/>
        <a:stretch/>
      </xdr:blipFill>
      <xdr:spPr>
        <a:xfrm>
          <a:off x="2149929" y="22941645"/>
          <a:ext cx="503464" cy="1865396"/>
        </a:xfrm>
        <a:prstGeom prst="rect">
          <a:avLst/>
        </a:prstGeom>
      </xdr:spPr>
    </xdr:pic>
    <xdr:clientData/>
  </xdr:twoCellAnchor>
  <xdr:oneCellAnchor>
    <xdr:from>
      <xdr:col>1</xdr:col>
      <xdr:colOff>166006</xdr:colOff>
      <xdr:row>126</xdr:row>
      <xdr:rowOff>174172</xdr:rowOff>
    </xdr:from>
    <xdr:ext cx="968727" cy="516355"/>
    <xdr:pic>
      <xdr:nvPicPr>
        <xdr:cNvPr id="80" name="Рисунок 79">
          <a:extLst>
            <a:ext uri="{FF2B5EF4-FFF2-40B4-BE49-F238E27FC236}">
              <a16:creationId xmlns:a16="http://schemas.microsoft.com/office/drawing/2014/main" xmlns="" id="{00000000-0008-0000-03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863" y="34123993"/>
          <a:ext cx="968727" cy="516355"/>
        </a:xfrm>
        <a:prstGeom prst="rect">
          <a:avLst/>
        </a:prstGeom>
      </xdr:spPr>
    </xdr:pic>
    <xdr:clientData/>
  </xdr:oneCellAnchor>
  <xdr:twoCellAnchor editAs="oneCell">
    <xdr:from>
      <xdr:col>1</xdr:col>
      <xdr:colOff>857249</xdr:colOff>
      <xdr:row>128</xdr:row>
      <xdr:rowOff>122465</xdr:rowOff>
    </xdr:from>
    <xdr:to>
      <xdr:col>1</xdr:col>
      <xdr:colOff>1762720</xdr:colOff>
      <xdr:row>129</xdr:row>
      <xdr:rowOff>220243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8106" y="34834286"/>
          <a:ext cx="905471" cy="478778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122464</xdr:colOff>
      <xdr:row>10</xdr:row>
      <xdr:rowOff>136072</xdr:rowOff>
    </xdr:from>
    <xdr:to>
      <xdr:col>1</xdr:col>
      <xdr:colOff>503464</xdr:colOff>
      <xdr:row>16</xdr:row>
      <xdr:rowOff>106136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xmlns="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321" y="2354036"/>
          <a:ext cx="381000" cy="16029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571501</xdr:colOff>
      <xdr:row>9</xdr:row>
      <xdr:rowOff>136070</xdr:rowOff>
    </xdr:from>
    <xdr:to>
      <xdr:col>1</xdr:col>
      <xdr:colOff>909769</xdr:colOff>
      <xdr:row>15</xdr:row>
      <xdr:rowOff>176892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2358" y="2136320"/>
          <a:ext cx="338268" cy="1619251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136073</xdr:colOff>
      <xdr:row>17</xdr:row>
      <xdr:rowOff>95250</xdr:rowOff>
    </xdr:from>
    <xdr:to>
      <xdr:col>1</xdr:col>
      <xdr:colOff>481161</xdr:colOff>
      <xdr:row>23</xdr:row>
      <xdr:rowOff>54429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930" y="4218214"/>
          <a:ext cx="345088" cy="1632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M39"/>
  <sheetViews>
    <sheetView tabSelected="1" zoomScale="70" zoomScaleNormal="70" workbookViewId="0">
      <pane ySplit="9" topLeftCell="A10" activePane="bottomLeft" state="frozen"/>
      <selection pane="bottomLeft" activeCell="C23" sqref="C23:J23"/>
    </sheetView>
  </sheetViews>
  <sheetFormatPr defaultRowHeight="15" x14ac:dyDescent="0.25"/>
  <cols>
    <col min="1" max="1" width="13" style="1" customWidth="1"/>
    <col min="2" max="2" width="30.5703125" style="1" customWidth="1"/>
    <col min="3" max="3" width="68.42578125" style="2" customWidth="1"/>
    <col min="4" max="4" width="11.140625" style="2" customWidth="1"/>
    <col min="5" max="5" width="11" style="1" customWidth="1"/>
    <col min="6" max="6" width="21" style="1" customWidth="1"/>
    <col min="7" max="7" width="44.85546875" style="1" customWidth="1"/>
    <col min="8" max="8" width="17.7109375" style="1" customWidth="1"/>
    <col min="9" max="9" width="24.140625" style="1" customWidth="1"/>
    <col min="10" max="10" width="34.42578125" style="1" customWidth="1"/>
    <col min="11" max="11" width="2.85546875" style="1" customWidth="1"/>
    <col min="12" max="13" width="19.85546875" style="70" customWidth="1"/>
    <col min="14" max="16" width="9.140625" customWidth="1"/>
  </cols>
  <sheetData>
    <row r="1" spans="1:13" ht="9" customHeight="1" x14ac:dyDescent="0.25">
      <c r="A1" s="5"/>
      <c r="B1" s="5"/>
      <c r="C1" s="6"/>
      <c r="D1" s="6"/>
      <c r="E1" s="5"/>
      <c r="F1" s="5"/>
      <c r="G1" s="5"/>
      <c r="H1" s="5"/>
      <c r="I1" s="5"/>
      <c r="J1" s="5"/>
    </row>
    <row r="2" spans="1:13" ht="14.25" customHeight="1" x14ac:dyDescent="0.25">
      <c r="A2" s="19"/>
      <c r="B2" s="19"/>
      <c r="C2" s="20"/>
      <c r="D2" s="86" t="s">
        <v>581</v>
      </c>
      <c r="E2" s="86"/>
      <c r="F2" s="86"/>
      <c r="G2" s="88" t="s">
        <v>582</v>
      </c>
      <c r="H2" s="26"/>
      <c r="I2" s="26"/>
      <c r="J2" s="26"/>
    </row>
    <row r="3" spans="1:13" ht="14.25" customHeight="1" x14ac:dyDescent="0.25">
      <c r="A3" s="19"/>
      <c r="B3" s="19"/>
      <c r="C3" s="20"/>
      <c r="D3" s="86"/>
      <c r="E3" s="86"/>
      <c r="F3" s="86"/>
      <c r="G3" s="88"/>
      <c r="H3" s="26"/>
      <c r="I3" s="26"/>
      <c r="J3" s="26"/>
    </row>
    <row r="4" spans="1:13" ht="14.25" customHeight="1" x14ac:dyDescent="0.25">
      <c r="A4" s="19"/>
      <c r="B4" s="19"/>
      <c r="C4" s="20"/>
      <c r="D4" s="86"/>
      <c r="E4" s="86"/>
      <c r="F4" s="86"/>
      <c r="G4" s="88"/>
      <c r="H4" s="26"/>
      <c r="I4" s="26"/>
      <c r="J4" s="26"/>
    </row>
    <row r="5" spans="1:13" ht="14.25" customHeight="1" x14ac:dyDescent="0.25">
      <c r="A5" s="19"/>
      <c r="B5" s="19"/>
      <c r="C5" s="20"/>
      <c r="D5" s="86"/>
      <c r="E5" s="86"/>
      <c r="F5" s="86"/>
      <c r="G5" s="88"/>
      <c r="H5" s="26"/>
      <c r="I5" s="26"/>
      <c r="J5" s="26"/>
    </row>
    <row r="6" spans="1:13" ht="14.25" customHeight="1" thickBot="1" x14ac:dyDescent="0.3">
      <c r="A6" s="19"/>
      <c r="B6" s="19"/>
      <c r="C6" s="20"/>
      <c r="D6" s="87"/>
      <c r="E6" s="87"/>
      <c r="F6" s="87"/>
      <c r="G6" s="89"/>
      <c r="H6" s="26"/>
      <c r="I6" s="26"/>
      <c r="J6" s="26"/>
    </row>
    <row r="7" spans="1:13" ht="22.5" customHeight="1" thickBot="1" x14ac:dyDescent="0.3">
      <c r="A7" s="19"/>
      <c r="B7" s="19"/>
      <c r="C7" s="20"/>
      <c r="D7" s="90"/>
      <c r="E7" s="91"/>
      <c r="F7" s="91"/>
      <c r="G7" s="41"/>
      <c r="H7" s="26"/>
      <c r="I7" s="26"/>
      <c r="J7" s="26"/>
    </row>
    <row r="8" spans="1:13" ht="15.75" customHeight="1" x14ac:dyDescent="0.25">
      <c r="A8" s="92" t="s">
        <v>568</v>
      </c>
      <c r="B8" s="92"/>
      <c r="C8" s="92"/>
      <c r="D8" s="92"/>
      <c r="E8" s="92"/>
      <c r="F8" s="92"/>
      <c r="G8" s="92"/>
      <c r="H8" s="92"/>
      <c r="I8" s="93"/>
      <c r="J8" s="27" t="e">
        <f>#REF!</f>
        <v>#REF!</v>
      </c>
    </row>
    <row r="9" spans="1:13" ht="40.5" customHeight="1" x14ac:dyDescent="0.25">
      <c r="A9" s="43" t="s">
        <v>18</v>
      </c>
      <c r="B9" s="43" t="s">
        <v>0</v>
      </c>
      <c r="C9" s="46" t="s">
        <v>1</v>
      </c>
      <c r="D9" s="46" t="s">
        <v>3</v>
      </c>
      <c r="E9" s="46" t="s">
        <v>4</v>
      </c>
      <c r="F9" s="46" t="s">
        <v>5</v>
      </c>
      <c r="G9" s="47" t="s">
        <v>284</v>
      </c>
      <c r="H9" s="37" t="s">
        <v>56</v>
      </c>
      <c r="I9" s="37" t="s">
        <v>57</v>
      </c>
      <c r="J9" s="37" t="s">
        <v>286</v>
      </c>
      <c r="L9" s="71" t="s">
        <v>323</v>
      </c>
      <c r="M9" s="71" t="s">
        <v>324</v>
      </c>
    </row>
    <row r="10" spans="1:13" ht="17.25" customHeight="1" x14ac:dyDescent="0.25">
      <c r="A10" s="55"/>
      <c r="B10" s="44"/>
      <c r="C10" s="85" t="s">
        <v>2</v>
      </c>
      <c r="D10" s="85"/>
      <c r="E10" s="85"/>
      <c r="F10" s="85"/>
      <c r="G10" s="85"/>
      <c r="H10" s="85"/>
      <c r="I10" s="85"/>
      <c r="J10" s="85"/>
    </row>
    <row r="11" spans="1:13" ht="21" customHeight="1" x14ac:dyDescent="0.25">
      <c r="A11" s="56" t="s">
        <v>570</v>
      </c>
      <c r="B11" s="45"/>
      <c r="C11" s="75" t="s">
        <v>569</v>
      </c>
      <c r="D11" s="72">
        <v>1000</v>
      </c>
      <c r="E11" s="73">
        <v>80</v>
      </c>
      <c r="F11" s="73">
        <v>12</v>
      </c>
      <c r="G11" s="83">
        <v>420</v>
      </c>
      <c r="H11" s="52"/>
      <c r="I11" s="53"/>
      <c r="J11" s="54">
        <f t="shared" ref="J11:J14" si="0">G11*I11</f>
        <v>0</v>
      </c>
      <c r="K11" s="74"/>
      <c r="L11" s="70" t="s">
        <v>573</v>
      </c>
      <c r="M11" s="70" t="s">
        <v>574</v>
      </c>
    </row>
    <row r="12" spans="1:13" ht="21" customHeight="1" x14ac:dyDescent="0.25">
      <c r="A12" s="56" t="s">
        <v>19</v>
      </c>
      <c r="B12" s="45"/>
      <c r="C12" s="58" t="s">
        <v>7</v>
      </c>
      <c r="D12" s="72">
        <v>950</v>
      </c>
      <c r="E12" s="73">
        <v>70</v>
      </c>
      <c r="F12" s="73">
        <v>12</v>
      </c>
      <c r="G12" s="83">
        <v>390</v>
      </c>
      <c r="H12" s="52"/>
      <c r="I12" s="53"/>
      <c r="J12" s="54">
        <f t="shared" si="0"/>
        <v>0</v>
      </c>
      <c r="K12" s="74"/>
      <c r="L12" s="70" t="s">
        <v>325</v>
      </c>
      <c r="M12" s="70" t="s">
        <v>326</v>
      </c>
    </row>
    <row r="13" spans="1:13" ht="21" customHeight="1" x14ac:dyDescent="0.25">
      <c r="A13" s="56" t="s">
        <v>20</v>
      </c>
      <c r="B13" s="45"/>
      <c r="C13" s="84" t="s">
        <v>580</v>
      </c>
      <c r="D13" s="72">
        <v>850</v>
      </c>
      <c r="E13" s="73">
        <v>65</v>
      </c>
      <c r="F13" s="73">
        <v>12</v>
      </c>
      <c r="G13" s="83">
        <v>330</v>
      </c>
      <c r="H13" s="52"/>
      <c r="I13" s="53"/>
      <c r="J13" s="54">
        <f t="shared" si="0"/>
        <v>0</v>
      </c>
      <c r="K13" s="74"/>
      <c r="L13" s="70" t="s">
        <v>327</v>
      </c>
      <c r="M13" s="70" t="s">
        <v>328</v>
      </c>
    </row>
    <row r="14" spans="1:13" ht="21" customHeight="1" x14ac:dyDescent="0.25">
      <c r="A14" s="56" t="s">
        <v>22</v>
      </c>
      <c r="B14" s="45"/>
      <c r="C14" s="58" t="s">
        <v>10</v>
      </c>
      <c r="D14" s="72">
        <v>950</v>
      </c>
      <c r="E14" s="73">
        <v>70</v>
      </c>
      <c r="F14" s="73">
        <v>12</v>
      </c>
      <c r="G14" s="83">
        <v>360</v>
      </c>
      <c r="H14" s="52"/>
      <c r="I14" s="53"/>
      <c r="J14" s="54">
        <f t="shared" si="0"/>
        <v>0</v>
      </c>
      <c r="K14" s="74"/>
      <c r="L14" s="70" t="s">
        <v>329</v>
      </c>
      <c r="M14" s="70" t="s">
        <v>330</v>
      </c>
    </row>
    <row r="15" spans="1:13" ht="17.25" customHeight="1" x14ac:dyDescent="0.25">
      <c r="A15" s="55"/>
      <c r="B15" s="44"/>
      <c r="C15" s="85" t="s">
        <v>311</v>
      </c>
      <c r="D15" s="85"/>
      <c r="E15" s="85"/>
      <c r="F15" s="85"/>
      <c r="G15" s="85"/>
      <c r="H15" s="85"/>
      <c r="I15" s="85"/>
      <c r="J15" s="85"/>
    </row>
    <row r="16" spans="1:13" ht="22.5" customHeight="1" x14ac:dyDescent="0.25">
      <c r="A16" s="56" t="s">
        <v>21</v>
      </c>
      <c r="B16" s="45"/>
      <c r="C16" s="84" t="s">
        <v>583</v>
      </c>
      <c r="D16" s="72">
        <v>800</v>
      </c>
      <c r="E16" s="73">
        <v>65</v>
      </c>
      <c r="F16" s="73">
        <v>12</v>
      </c>
      <c r="G16" s="83">
        <v>312</v>
      </c>
      <c r="H16" s="52"/>
      <c r="I16" s="53"/>
      <c r="J16" s="54">
        <f t="shared" ref="J16" si="1">G16*I16</f>
        <v>0</v>
      </c>
      <c r="K16" s="74"/>
      <c r="L16" s="70" t="s">
        <v>337</v>
      </c>
      <c r="M16" s="70" t="s">
        <v>338</v>
      </c>
    </row>
    <row r="17" spans="1:13" ht="17.25" customHeight="1" x14ac:dyDescent="0.25">
      <c r="A17" s="55"/>
      <c r="B17" s="45"/>
      <c r="C17" s="85" t="s">
        <v>312</v>
      </c>
      <c r="D17" s="85"/>
      <c r="E17" s="85"/>
      <c r="F17" s="85"/>
      <c r="G17" s="85"/>
      <c r="H17" s="85"/>
      <c r="I17" s="85"/>
      <c r="J17" s="85"/>
    </row>
    <row r="18" spans="1:13" ht="25.5" customHeight="1" x14ac:dyDescent="0.25">
      <c r="A18" s="56" t="s">
        <v>113</v>
      </c>
      <c r="B18" s="45"/>
      <c r="C18" s="58" t="s">
        <v>114</v>
      </c>
      <c r="D18" s="72">
        <v>850</v>
      </c>
      <c r="E18" s="73">
        <v>65</v>
      </c>
      <c r="F18" s="73">
        <v>12</v>
      </c>
      <c r="G18" s="83">
        <v>450</v>
      </c>
      <c r="H18" s="52"/>
      <c r="I18" s="53"/>
      <c r="J18" s="54">
        <f t="shared" ref="J18:J19" si="2">G18*I18</f>
        <v>0</v>
      </c>
      <c r="K18" s="74"/>
      <c r="L18" s="70" t="s">
        <v>347</v>
      </c>
      <c r="M18" s="70" t="s">
        <v>348</v>
      </c>
    </row>
    <row r="19" spans="1:13" ht="25.5" customHeight="1" x14ac:dyDescent="0.25">
      <c r="A19" s="56" t="s">
        <v>29</v>
      </c>
      <c r="B19" s="45"/>
      <c r="C19" s="58" t="s">
        <v>17</v>
      </c>
      <c r="D19" s="72">
        <v>800</v>
      </c>
      <c r="E19" s="73">
        <v>65</v>
      </c>
      <c r="F19" s="73">
        <v>12</v>
      </c>
      <c r="G19" s="83">
        <v>390</v>
      </c>
      <c r="H19" s="52"/>
      <c r="I19" s="53"/>
      <c r="J19" s="54">
        <f t="shared" si="2"/>
        <v>0</v>
      </c>
      <c r="K19" s="74"/>
      <c r="L19" s="70" t="s">
        <v>353</v>
      </c>
      <c r="M19" s="70" t="s">
        <v>354</v>
      </c>
    </row>
    <row r="20" spans="1:13" ht="17.25" customHeight="1" x14ac:dyDescent="0.25">
      <c r="A20" s="55"/>
      <c r="B20" s="45"/>
      <c r="C20" s="85" t="s">
        <v>301</v>
      </c>
      <c r="D20" s="85"/>
      <c r="E20" s="85"/>
      <c r="F20" s="85"/>
      <c r="G20" s="85"/>
      <c r="H20" s="85"/>
      <c r="I20" s="85"/>
      <c r="J20" s="85"/>
    </row>
    <row r="21" spans="1:13" ht="25.5" customHeight="1" x14ac:dyDescent="0.25">
      <c r="A21" s="56" t="s">
        <v>30</v>
      </c>
      <c r="B21" s="45"/>
      <c r="C21" s="58" t="s">
        <v>31</v>
      </c>
      <c r="D21" s="72">
        <v>600</v>
      </c>
      <c r="E21" s="73" t="s">
        <v>42</v>
      </c>
      <c r="F21" s="73">
        <v>12</v>
      </c>
      <c r="G21" s="83">
        <v>270</v>
      </c>
      <c r="H21" s="52"/>
      <c r="I21" s="53"/>
      <c r="J21" s="54">
        <f t="shared" ref="J21:J22" si="3">G21*I21</f>
        <v>0</v>
      </c>
      <c r="K21" s="74"/>
      <c r="L21" s="70" t="s">
        <v>357</v>
      </c>
      <c r="M21" s="70" t="s">
        <v>358</v>
      </c>
    </row>
    <row r="22" spans="1:13" ht="25.5" customHeight="1" x14ac:dyDescent="0.25">
      <c r="A22" s="56" t="s">
        <v>28</v>
      </c>
      <c r="B22" s="45"/>
      <c r="C22" s="58" t="s">
        <v>13</v>
      </c>
      <c r="D22" s="72">
        <v>770</v>
      </c>
      <c r="E22" s="73">
        <v>65</v>
      </c>
      <c r="F22" s="73">
        <v>12</v>
      </c>
      <c r="G22" s="83">
        <v>315</v>
      </c>
      <c r="H22" s="52"/>
      <c r="I22" s="53"/>
      <c r="J22" s="54">
        <f t="shared" si="3"/>
        <v>0</v>
      </c>
      <c r="K22" s="74"/>
      <c r="L22" s="70" t="s">
        <v>359</v>
      </c>
      <c r="M22" s="70" t="s">
        <v>360</v>
      </c>
    </row>
    <row r="23" spans="1:13" ht="17.25" customHeight="1" x14ac:dyDescent="0.25">
      <c r="A23" s="55"/>
      <c r="B23" s="45"/>
      <c r="C23" s="85" t="s">
        <v>303</v>
      </c>
      <c r="D23" s="85"/>
      <c r="E23" s="85"/>
      <c r="F23" s="85"/>
      <c r="G23" s="85"/>
      <c r="H23" s="85"/>
      <c r="I23" s="85"/>
      <c r="J23" s="85"/>
    </row>
    <row r="24" spans="1:13" ht="26.25" customHeight="1" x14ac:dyDescent="0.25">
      <c r="A24" s="56" t="s">
        <v>46</v>
      </c>
      <c r="B24" s="45"/>
      <c r="C24" s="58" t="s">
        <v>222</v>
      </c>
      <c r="D24" s="72">
        <v>430</v>
      </c>
      <c r="E24" s="73" t="s">
        <v>43</v>
      </c>
      <c r="F24" s="73">
        <v>24</v>
      </c>
      <c r="G24" s="83">
        <v>170</v>
      </c>
      <c r="H24" s="52"/>
      <c r="I24" s="53"/>
      <c r="J24" s="54">
        <f t="shared" ref="J24:J30" si="4">G24*I24</f>
        <v>0</v>
      </c>
      <c r="K24" s="74"/>
      <c r="L24" s="70" t="s">
        <v>373</v>
      </c>
      <c r="M24" s="70" t="s">
        <v>374</v>
      </c>
    </row>
    <row r="25" spans="1:13" ht="26.25" customHeight="1" x14ac:dyDescent="0.25">
      <c r="A25" s="56" t="s">
        <v>47</v>
      </c>
      <c r="B25" s="45"/>
      <c r="C25" s="58" t="s">
        <v>223</v>
      </c>
      <c r="D25" s="72">
        <v>300</v>
      </c>
      <c r="E25" s="73" t="s">
        <v>43</v>
      </c>
      <c r="F25" s="73">
        <v>24</v>
      </c>
      <c r="G25" s="83">
        <v>170</v>
      </c>
      <c r="H25" s="52"/>
      <c r="I25" s="53"/>
      <c r="J25" s="54">
        <f t="shared" si="4"/>
        <v>0</v>
      </c>
      <c r="K25" s="74"/>
      <c r="L25" s="70" t="s">
        <v>375</v>
      </c>
      <c r="M25" s="70" t="s">
        <v>376</v>
      </c>
    </row>
    <row r="26" spans="1:13" ht="26.25" customHeight="1" x14ac:dyDescent="0.25">
      <c r="A26" s="56" t="s">
        <v>48</v>
      </c>
      <c r="B26" s="45"/>
      <c r="C26" s="58" t="s">
        <v>224</v>
      </c>
      <c r="D26" s="72">
        <v>300</v>
      </c>
      <c r="E26" s="73" t="s">
        <v>43</v>
      </c>
      <c r="F26" s="73">
        <v>24</v>
      </c>
      <c r="G26" s="83">
        <v>148</v>
      </c>
      <c r="H26" s="52"/>
      <c r="I26" s="53"/>
      <c r="J26" s="54">
        <f t="shared" si="4"/>
        <v>0</v>
      </c>
      <c r="K26" s="74"/>
      <c r="L26" s="70" t="s">
        <v>377</v>
      </c>
      <c r="M26" s="70" t="s">
        <v>378</v>
      </c>
    </row>
    <row r="27" spans="1:13" ht="26.25" customHeight="1" x14ac:dyDescent="0.25">
      <c r="A27" s="56" t="s">
        <v>49</v>
      </c>
      <c r="B27" s="45"/>
      <c r="C27" s="58" t="s">
        <v>225</v>
      </c>
      <c r="D27" s="72">
        <v>300</v>
      </c>
      <c r="E27" s="73" t="s">
        <v>43</v>
      </c>
      <c r="F27" s="73">
        <v>24</v>
      </c>
      <c r="G27" s="83">
        <v>148</v>
      </c>
      <c r="H27" s="52"/>
      <c r="I27" s="53"/>
      <c r="J27" s="54">
        <f t="shared" si="4"/>
        <v>0</v>
      </c>
      <c r="K27" s="74"/>
      <c r="L27" s="70" t="s">
        <v>379</v>
      </c>
      <c r="M27" s="70" t="s">
        <v>380</v>
      </c>
    </row>
    <row r="28" spans="1:13" ht="26.25" customHeight="1" x14ac:dyDescent="0.25">
      <c r="A28" s="56" t="s">
        <v>50</v>
      </c>
      <c r="B28" s="45"/>
      <c r="C28" s="58" t="s">
        <v>226</v>
      </c>
      <c r="D28" s="72">
        <v>300</v>
      </c>
      <c r="E28" s="73" t="s">
        <v>43</v>
      </c>
      <c r="F28" s="73">
        <v>24</v>
      </c>
      <c r="G28" s="83">
        <v>143</v>
      </c>
      <c r="H28" s="52"/>
      <c r="I28" s="53"/>
      <c r="J28" s="54">
        <f t="shared" si="4"/>
        <v>0</v>
      </c>
      <c r="K28" s="74"/>
      <c r="L28" s="70" t="s">
        <v>381</v>
      </c>
      <c r="M28" s="70" t="s">
        <v>382</v>
      </c>
    </row>
    <row r="29" spans="1:13" ht="26.25" customHeight="1" x14ac:dyDescent="0.25">
      <c r="A29" s="56" t="s">
        <v>51</v>
      </c>
      <c r="B29" s="45"/>
      <c r="C29" s="58" t="s">
        <v>227</v>
      </c>
      <c r="D29" s="72">
        <v>300</v>
      </c>
      <c r="E29" s="73" t="s">
        <v>43</v>
      </c>
      <c r="F29" s="73">
        <v>24</v>
      </c>
      <c r="G29" s="83">
        <v>143</v>
      </c>
      <c r="H29" s="52"/>
      <c r="I29" s="53"/>
      <c r="J29" s="54">
        <f t="shared" si="4"/>
        <v>0</v>
      </c>
      <c r="K29" s="74"/>
      <c r="L29" s="70" t="s">
        <v>383</v>
      </c>
      <c r="M29" s="70" t="s">
        <v>384</v>
      </c>
    </row>
    <row r="30" spans="1:13" ht="26.25" customHeight="1" x14ac:dyDescent="0.25">
      <c r="A30" s="56" t="s">
        <v>466</v>
      </c>
      <c r="B30" s="45"/>
      <c r="C30" s="58" t="s">
        <v>468</v>
      </c>
      <c r="D30" s="72">
        <v>80</v>
      </c>
      <c r="E30" s="73" t="s">
        <v>43</v>
      </c>
      <c r="F30" s="73">
        <v>12</v>
      </c>
      <c r="G30" s="83">
        <v>160</v>
      </c>
      <c r="H30" s="52"/>
      <c r="I30" s="53"/>
      <c r="J30" s="54">
        <f t="shared" si="4"/>
        <v>0</v>
      </c>
      <c r="K30" s="74"/>
      <c r="L30" s="70" t="s">
        <v>465</v>
      </c>
      <c r="M30" s="70" t="s">
        <v>467</v>
      </c>
    </row>
    <row r="31" spans="1:13" ht="17.25" customHeight="1" x14ac:dyDescent="0.25">
      <c r="A31" s="55"/>
      <c r="B31" s="45"/>
      <c r="C31" s="85" t="s">
        <v>304</v>
      </c>
      <c r="D31" s="85"/>
      <c r="E31" s="85"/>
      <c r="F31" s="85"/>
      <c r="G31" s="85"/>
      <c r="H31" s="85"/>
      <c r="I31" s="85"/>
      <c r="J31" s="85"/>
    </row>
    <row r="32" spans="1:13" ht="25.5" customHeight="1" x14ac:dyDescent="0.25">
      <c r="A32" s="56" t="s">
        <v>37</v>
      </c>
      <c r="B32" s="45"/>
      <c r="C32" s="58" t="s">
        <v>234</v>
      </c>
      <c r="D32" s="72">
        <v>870</v>
      </c>
      <c r="E32" s="73" t="s">
        <v>43</v>
      </c>
      <c r="F32" s="73">
        <v>20</v>
      </c>
      <c r="G32" s="83">
        <v>350</v>
      </c>
      <c r="H32" s="52"/>
      <c r="I32" s="53"/>
      <c r="J32" s="54">
        <f t="shared" ref="J32:J34" si="5">G32*I32</f>
        <v>0</v>
      </c>
      <c r="K32" s="74"/>
      <c r="L32" s="70" t="s">
        <v>389</v>
      </c>
      <c r="M32" s="70" t="s">
        <v>390</v>
      </c>
    </row>
    <row r="33" spans="1:13" ht="25.5" customHeight="1" x14ac:dyDescent="0.25">
      <c r="A33" s="56" t="s">
        <v>45</v>
      </c>
      <c r="B33" s="45"/>
      <c r="C33" s="58" t="s">
        <v>233</v>
      </c>
      <c r="D33" s="72">
        <v>790</v>
      </c>
      <c r="E33" s="73" t="s">
        <v>43</v>
      </c>
      <c r="F33" s="73">
        <v>20</v>
      </c>
      <c r="G33" s="83">
        <v>350</v>
      </c>
      <c r="H33" s="52"/>
      <c r="I33" s="53"/>
      <c r="J33" s="54">
        <f t="shared" si="5"/>
        <v>0</v>
      </c>
      <c r="K33" s="74"/>
      <c r="L33" s="70" t="s">
        <v>393</v>
      </c>
      <c r="M33" s="70" t="s">
        <v>394</v>
      </c>
    </row>
    <row r="34" spans="1:13" ht="25.5" customHeight="1" x14ac:dyDescent="0.25">
      <c r="A34" s="56" t="s">
        <v>152</v>
      </c>
      <c r="B34" s="45"/>
      <c r="C34" s="58" t="s">
        <v>230</v>
      </c>
      <c r="D34" s="72">
        <v>300</v>
      </c>
      <c r="E34" s="73" t="s">
        <v>43</v>
      </c>
      <c r="F34" s="73">
        <v>24</v>
      </c>
      <c r="G34" s="83">
        <v>221</v>
      </c>
      <c r="H34" s="52"/>
      <c r="I34" s="53"/>
      <c r="J34" s="54">
        <f t="shared" si="5"/>
        <v>0</v>
      </c>
      <c r="K34" s="74"/>
      <c r="L34" s="70" t="s">
        <v>401</v>
      </c>
      <c r="M34" s="70" t="s">
        <v>402</v>
      </c>
    </row>
    <row r="35" spans="1:13" ht="17.25" customHeight="1" x14ac:dyDescent="0.25">
      <c r="A35" s="55"/>
      <c r="B35" s="45"/>
      <c r="C35" s="85" t="s">
        <v>305</v>
      </c>
      <c r="D35" s="85"/>
      <c r="E35" s="85"/>
      <c r="F35" s="85"/>
      <c r="G35" s="85"/>
      <c r="H35" s="85"/>
      <c r="I35" s="85"/>
      <c r="J35" s="85"/>
    </row>
    <row r="36" spans="1:13" ht="19.5" customHeight="1" x14ac:dyDescent="0.25">
      <c r="A36" s="56" t="s">
        <v>34</v>
      </c>
      <c r="B36" s="45"/>
      <c r="C36" s="58" t="s">
        <v>242</v>
      </c>
      <c r="D36" s="72">
        <v>390</v>
      </c>
      <c r="E36" s="73" t="s">
        <v>43</v>
      </c>
      <c r="F36" s="73">
        <v>24</v>
      </c>
      <c r="G36" s="83">
        <v>195</v>
      </c>
      <c r="H36" s="52"/>
      <c r="I36" s="53"/>
      <c r="J36" s="54">
        <f t="shared" ref="J36:J38" si="6">G36*I36</f>
        <v>0</v>
      </c>
      <c r="K36" s="74"/>
      <c r="L36" s="70" t="s">
        <v>405</v>
      </c>
      <c r="M36" s="70" t="s">
        <v>406</v>
      </c>
    </row>
    <row r="37" spans="1:13" ht="19.5" customHeight="1" x14ac:dyDescent="0.25">
      <c r="A37" s="56" t="s">
        <v>163</v>
      </c>
      <c r="B37" s="45"/>
      <c r="C37" s="58" t="s">
        <v>241</v>
      </c>
      <c r="D37" s="72">
        <v>450</v>
      </c>
      <c r="E37" s="73" t="s">
        <v>43</v>
      </c>
      <c r="F37" s="73">
        <v>24</v>
      </c>
      <c r="G37" s="83">
        <v>195</v>
      </c>
      <c r="H37" s="52"/>
      <c r="I37" s="53"/>
      <c r="J37" s="54">
        <f t="shared" si="6"/>
        <v>0</v>
      </c>
      <c r="K37" s="74"/>
      <c r="L37" s="70" t="s">
        <v>407</v>
      </c>
      <c r="M37" s="70" t="s">
        <v>408</v>
      </c>
    </row>
    <row r="38" spans="1:13" ht="19.5" customHeight="1" x14ac:dyDescent="0.25">
      <c r="A38" s="56" t="s">
        <v>36</v>
      </c>
      <c r="B38" s="45"/>
      <c r="C38" s="58" t="s">
        <v>35</v>
      </c>
      <c r="D38" s="72">
        <v>360</v>
      </c>
      <c r="E38" s="73" t="s">
        <v>43</v>
      </c>
      <c r="F38" s="73">
        <v>24</v>
      </c>
      <c r="G38" s="83">
        <v>340</v>
      </c>
      <c r="H38" s="52"/>
      <c r="I38" s="53"/>
      <c r="J38" s="54">
        <f t="shared" si="6"/>
        <v>0</v>
      </c>
      <c r="K38" s="74"/>
      <c r="L38" s="70" t="s">
        <v>409</v>
      </c>
      <c r="M38" s="70" t="s">
        <v>410</v>
      </c>
    </row>
    <row r="39" spans="1:13" ht="17.25" customHeight="1" x14ac:dyDescent="0.25">
      <c r="A39" s="55"/>
      <c r="B39" s="45"/>
      <c r="C39" s="85" t="s">
        <v>469</v>
      </c>
      <c r="D39" s="85"/>
      <c r="E39" s="85"/>
      <c r="F39" s="85"/>
      <c r="G39" s="85"/>
      <c r="H39" s="85"/>
      <c r="I39" s="85"/>
      <c r="J39" s="85"/>
    </row>
  </sheetData>
  <mergeCells count="12">
    <mergeCell ref="C31:J31"/>
    <mergeCell ref="C35:J35"/>
    <mergeCell ref="C39:J39"/>
    <mergeCell ref="C23:J23"/>
    <mergeCell ref="D2:F6"/>
    <mergeCell ref="G2:G6"/>
    <mergeCell ref="D7:F7"/>
    <mergeCell ref="A8:I8"/>
    <mergeCell ref="C10:J10"/>
    <mergeCell ref="C15:J15"/>
    <mergeCell ref="C17:J17"/>
    <mergeCell ref="C20:J20"/>
  </mergeCells>
  <conditionalFormatting sqref="G11:G14 G18:G19 G21:G22 G32:G34 G24:G30">
    <cfRule type="expression" dxfId="20" priority="19">
      <formula>$G$9=$C$7</formula>
    </cfRule>
  </conditionalFormatting>
  <conditionalFormatting sqref="G16">
    <cfRule type="expression" dxfId="19" priority="18">
      <formula>$G$9=$C$7</formula>
    </cfRule>
  </conditionalFormatting>
  <conditionalFormatting sqref="G36:G38">
    <cfRule type="expression" dxfId="17" priority="11">
      <formula>$G$9=$C$7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6</xdr:col>
                    <xdr:colOff>942975</xdr:colOff>
                    <xdr:row>6</xdr:row>
                    <xdr:rowOff>9525</xdr:rowOff>
                  </from>
                  <to>
                    <xdr:col>6</xdr:col>
                    <xdr:colOff>2752725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4</xdr:col>
                    <xdr:colOff>133350</xdr:colOff>
                    <xdr:row>6</xdr:row>
                    <xdr:rowOff>9525</xdr:rowOff>
                  </from>
                  <to>
                    <xdr:col>5</xdr:col>
                    <xdr:colOff>847725</xdr:colOff>
                    <xdr:row>6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</sheetPr>
  <dimension ref="A1:F42"/>
  <sheetViews>
    <sheetView zoomScale="70" zoomScaleNormal="70" workbookViewId="0">
      <selection activeCell="D3" sqref="D3"/>
    </sheetView>
  </sheetViews>
  <sheetFormatPr defaultRowHeight="15" x14ac:dyDescent="0.25"/>
  <cols>
    <col min="1" max="1" width="3.28515625" customWidth="1"/>
    <col min="2" max="2" width="39.5703125" style="15" customWidth="1"/>
    <col min="3" max="3" width="32.140625" style="1" customWidth="1"/>
    <col min="4" max="4" width="112.7109375" style="2" customWidth="1"/>
    <col min="5" max="5" width="69" customWidth="1"/>
    <col min="6" max="6" width="2.85546875" customWidth="1"/>
  </cols>
  <sheetData>
    <row r="1" spans="1:6" x14ac:dyDescent="0.25">
      <c r="A1" s="16"/>
      <c r="B1" s="16"/>
      <c r="C1" s="16"/>
      <c r="D1" s="16"/>
      <c r="E1" s="16"/>
      <c r="F1" s="16"/>
    </row>
    <row r="2" spans="1:6" ht="161.25" customHeight="1" x14ac:dyDescent="0.25">
      <c r="A2" s="16"/>
      <c r="B2" s="11" t="s">
        <v>577</v>
      </c>
      <c r="C2" s="13"/>
      <c r="D2" s="14"/>
      <c r="E2" s="14"/>
      <c r="F2" s="16"/>
    </row>
    <row r="3" spans="1:6" ht="161.25" customHeight="1" x14ac:dyDescent="0.25">
      <c r="A3" s="16"/>
      <c r="B3" s="11" t="s">
        <v>578</v>
      </c>
      <c r="C3" s="13"/>
      <c r="D3" s="14"/>
      <c r="E3" s="14"/>
      <c r="F3" s="16"/>
    </row>
    <row r="4" spans="1:6" ht="161.25" customHeight="1" x14ac:dyDescent="0.25">
      <c r="A4" s="16"/>
      <c r="B4" s="11" t="s">
        <v>63</v>
      </c>
      <c r="C4" s="13"/>
      <c r="D4" s="14" t="s">
        <v>83</v>
      </c>
      <c r="E4" s="14" t="s">
        <v>84</v>
      </c>
      <c r="F4" s="16"/>
    </row>
    <row r="5" spans="1:6" ht="162" customHeight="1" x14ac:dyDescent="0.25">
      <c r="A5" s="16"/>
      <c r="B5" s="11" t="s">
        <v>64</v>
      </c>
      <c r="C5" s="13"/>
      <c r="D5" s="14" t="s">
        <v>104</v>
      </c>
      <c r="E5" s="14" t="s">
        <v>85</v>
      </c>
      <c r="F5" s="16"/>
    </row>
    <row r="6" spans="1:6" ht="162" customHeight="1" x14ac:dyDescent="0.25">
      <c r="A6" s="16"/>
      <c r="B6" s="11" t="s">
        <v>122</v>
      </c>
      <c r="C6" s="13"/>
      <c r="D6" s="14" t="s">
        <v>90</v>
      </c>
      <c r="E6" s="14" t="s">
        <v>86</v>
      </c>
      <c r="F6" s="16"/>
    </row>
    <row r="7" spans="1:6" ht="162" customHeight="1" x14ac:dyDescent="0.25">
      <c r="A7" s="16"/>
      <c r="B7" s="11" t="s">
        <v>65</v>
      </c>
      <c r="C7" s="13"/>
      <c r="D7" s="14" t="s">
        <v>87</v>
      </c>
      <c r="E7" s="14" t="s">
        <v>88</v>
      </c>
      <c r="F7" s="16"/>
    </row>
    <row r="8" spans="1:6" ht="162" customHeight="1" x14ac:dyDescent="0.25">
      <c r="A8" s="16"/>
      <c r="B8" s="11" t="s">
        <v>67</v>
      </c>
      <c r="C8" s="8"/>
      <c r="D8" s="14" t="s">
        <v>87</v>
      </c>
      <c r="E8" s="14" t="s">
        <v>89</v>
      </c>
      <c r="F8" s="16"/>
    </row>
    <row r="9" spans="1:6" ht="162" customHeight="1" x14ac:dyDescent="0.25">
      <c r="A9" s="16"/>
      <c r="B9" s="11" t="s">
        <v>171</v>
      </c>
      <c r="C9" s="8"/>
      <c r="D9" s="14" t="s">
        <v>181</v>
      </c>
      <c r="E9" s="14" t="s">
        <v>180</v>
      </c>
      <c r="F9" s="16"/>
    </row>
    <row r="10" spans="1:6" ht="162" customHeight="1" x14ac:dyDescent="0.25">
      <c r="A10" s="16"/>
      <c r="B10" s="11" t="s">
        <v>168</v>
      </c>
      <c r="C10" s="8"/>
      <c r="D10" s="14" t="s">
        <v>179</v>
      </c>
      <c r="E10" s="14" t="s">
        <v>180</v>
      </c>
      <c r="F10" s="16"/>
    </row>
    <row r="11" spans="1:6" ht="162" customHeight="1" x14ac:dyDescent="0.25">
      <c r="A11" s="16"/>
      <c r="B11" s="11" t="s">
        <v>131</v>
      </c>
      <c r="C11" s="8"/>
      <c r="D11" s="14" t="s">
        <v>139</v>
      </c>
      <c r="E11" s="14" t="s">
        <v>140</v>
      </c>
      <c r="F11" s="16"/>
    </row>
    <row r="12" spans="1:6" ht="162" customHeight="1" x14ac:dyDescent="0.25">
      <c r="A12" s="16"/>
      <c r="B12" s="11" t="s">
        <v>128</v>
      </c>
      <c r="C12" s="8"/>
      <c r="D12" s="14" t="s">
        <v>90</v>
      </c>
      <c r="E12" s="14" t="s">
        <v>141</v>
      </c>
      <c r="F12" s="16"/>
    </row>
    <row r="13" spans="1:6" ht="162" customHeight="1" x14ac:dyDescent="0.25">
      <c r="A13" s="16"/>
      <c r="B13" s="11" t="s">
        <v>129</v>
      </c>
      <c r="C13" s="8"/>
      <c r="D13" s="14" t="s">
        <v>143</v>
      </c>
      <c r="E13" s="14" t="s">
        <v>142</v>
      </c>
      <c r="F13" s="16"/>
    </row>
    <row r="14" spans="1:6" ht="162" customHeight="1" x14ac:dyDescent="0.25">
      <c r="A14" s="16"/>
      <c r="B14" s="11" t="s">
        <v>130</v>
      </c>
      <c r="C14" s="8"/>
      <c r="D14" s="14" t="s">
        <v>87</v>
      </c>
      <c r="E14" s="14" t="s">
        <v>89</v>
      </c>
      <c r="F14" s="16"/>
    </row>
    <row r="15" spans="1:6" ht="162" customHeight="1" x14ac:dyDescent="0.25">
      <c r="A15" s="16"/>
      <c r="B15" s="11" t="s">
        <v>68</v>
      </c>
      <c r="C15" s="8"/>
      <c r="D15" s="14" t="s">
        <v>81</v>
      </c>
      <c r="E15" s="14" t="s">
        <v>82</v>
      </c>
      <c r="F15" s="16"/>
    </row>
    <row r="16" spans="1:6" ht="162" customHeight="1" x14ac:dyDescent="0.25">
      <c r="A16" s="16"/>
      <c r="B16" s="11" t="s">
        <v>69</v>
      </c>
      <c r="C16" s="8"/>
      <c r="D16" s="14" t="s">
        <v>81</v>
      </c>
      <c r="E16" s="14" t="s">
        <v>91</v>
      </c>
      <c r="F16" s="16"/>
    </row>
    <row r="17" spans="1:6" ht="162" customHeight="1" x14ac:dyDescent="0.25">
      <c r="A17" s="16"/>
      <c r="B17" s="11" t="s">
        <v>70</v>
      </c>
      <c r="C17" s="8"/>
      <c r="D17" s="14" t="s">
        <v>92</v>
      </c>
      <c r="E17" s="14" t="s">
        <v>93</v>
      </c>
      <c r="F17" s="16"/>
    </row>
    <row r="18" spans="1:6" ht="162" customHeight="1" x14ac:dyDescent="0.25">
      <c r="A18" s="16"/>
      <c r="B18" s="11" t="s">
        <v>316</v>
      </c>
      <c r="C18" s="8"/>
      <c r="D18" s="14" t="s">
        <v>318</v>
      </c>
      <c r="E18" s="14" t="s">
        <v>320</v>
      </c>
      <c r="F18" s="16"/>
    </row>
    <row r="19" spans="1:6" ht="162" customHeight="1" x14ac:dyDescent="0.25">
      <c r="A19" s="16"/>
      <c r="B19" s="11" t="s">
        <v>314</v>
      </c>
      <c r="C19" s="8"/>
      <c r="D19" s="14" t="s">
        <v>319</v>
      </c>
      <c r="E19" s="14" t="s">
        <v>321</v>
      </c>
      <c r="F19" s="16"/>
    </row>
    <row r="20" spans="1:6" ht="162" customHeight="1" x14ac:dyDescent="0.25">
      <c r="A20" s="16"/>
      <c r="B20" s="11" t="s">
        <v>315</v>
      </c>
      <c r="C20" s="8"/>
      <c r="D20" s="14" t="s">
        <v>317</v>
      </c>
      <c r="E20" s="14" t="s">
        <v>322</v>
      </c>
      <c r="F20" s="16"/>
    </row>
    <row r="21" spans="1:6" ht="162" customHeight="1" x14ac:dyDescent="0.25">
      <c r="A21" s="16"/>
      <c r="B21" s="11" t="s">
        <v>71</v>
      </c>
      <c r="C21" s="8"/>
      <c r="D21" s="14" t="s">
        <v>124</v>
      </c>
      <c r="E21" s="14" t="s">
        <v>94</v>
      </c>
      <c r="F21" s="16"/>
    </row>
    <row r="22" spans="1:6" ht="162" customHeight="1" x14ac:dyDescent="0.25">
      <c r="A22" s="16"/>
      <c r="B22" s="11" t="s">
        <v>72</v>
      </c>
      <c r="C22" s="8"/>
      <c r="D22" s="14" t="s">
        <v>123</v>
      </c>
      <c r="E22" s="14" t="s">
        <v>95</v>
      </c>
      <c r="F22" s="16"/>
    </row>
    <row r="23" spans="1:6" ht="162" customHeight="1" x14ac:dyDescent="0.25">
      <c r="A23" s="16"/>
      <c r="B23" s="11" t="s">
        <v>73</v>
      </c>
      <c r="C23" s="8"/>
      <c r="D23" s="14" t="s">
        <v>96</v>
      </c>
      <c r="E23" s="14" t="s">
        <v>94</v>
      </c>
      <c r="F23" s="16"/>
    </row>
    <row r="24" spans="1:6" ht="162" customHeight="1" x14ac:dyDescent="0.25">
      <c r="A24" s="16"/>
      <c r="B24" s="11" t="s">
        <v>74</v>
      </c>
      <c r="C24" s="8"/>
      <c r="D24" s="14" t="s">
        <v>77</v>
      </c>
      <c r="E24" s="14" t="s">
        <v>94</v>
      </c>
      <c r="F24" s="16"/>
    </row>
    <row r="25" spans="1:6" ht="162" customHeight="1" x14ac:dyDescent="0.25">
      <c r="A25" s="16"/>
      <c r="B25" s="11" t="s">
        <v>159</v>
      </c>
      <c r="C25" s="8"/>
      <c r="D25" s="14" t="s">
        <v>161</v>
      </c>
      <c r="E25" s="14" t="s">
        <v>94</v>
      </c>
      <c r="F25" s="16"/>
    </row>
    <row r="26" spans="1:6" ht="162" customHeight="1" x14ac:dyDescent="0.25">
      <c r="A26" s="16"/>
      <c r="B26" s="11" t="s">
        <v>125</v>
      </c>
      <c r="C26" s="8"/>
      <c r="D26" s="14" t="s">
        <v>132</v>
      </c>
      <c r="E26" s="14" t="s">
        <v>94</v>
      </c>
      <c r="F26" s="16"/>
    </row>
    <row r="27" spans="1:6" ht="162" customHeight="1" x14ac:dyDescent="0.25">
      <c r="A27" s="16"/>
      <c r="B27" s="11" t="s">
        <v>126</v>
      </c>
      <c r="C27" s="8"/>
      <c r="D27" s="14" t="s">
        <v>133</v>
      </c>
      <c r="E27" s="14" t="s">
        <v>94</v>
      </c>
      <c r="F27" s="16"/>
    </row>
    <row r="28" spans="1:6" ht="162" customHeight="1" x14ac:dyDescent="0.25">
      <c r="A28" s="16"/>
      <c r="B28" s="11" t="s">
        <v>75</v>
      </c>
      <c r="C28" s="8"/>
      <c r="D28" s="14" t="s">
        <v>78</v>
      </c>
      <c r="E28" s="14" t="s">
        <v>94</v>
      </c>
      <c r="F28" s="16"/>
    </row>
    <row r="29" spans="1:6" ht="162" customHeight="1" x14ac:dyDescent="0.25">
      <c r="A29" s="16"/>
      <c r="B29" s="11" t="s">
        <v>66</v>
      </c>
      <c r="C29" s="8"/>
      <c r="D29" s="14" t="s">
        <v>144</v>
      </c>
      <c r="E29" s="14" t="s">
        <v>145</v>
      </c>
      <c r="F29" s="16"/>
    </row>
    <row r="30" spans="1:6" ht="162" customHeight="1" x14ac:dyDescent="0.25">
      <c r="A30" s="16"/>
      <c r="B30" s="11" t="s">
        <v>35</v>
      </c>
      <c r="C30" s="8"/>
      <c r="D30" s="14" t="s">
        <v>146</v>
      </c>
      <c r="E30" s="14" t="s">
        <v>147</v>
      </c>
      <c r="F30" s="16"/>
    </row>
    <row r="31" spans="1:6" ht="162" customHeight="1" x14ac:dyDescent="0.25">
      <c r="A31" s="16"/>
      <c r="B31" s="11" t="s">
        <v>105</v>
      </c>
      <c r="C31" s="8"/>
      <c r="D31" s="14" t="s">
        <v>97</v>
      </c>
      <c r="E31" s="14" t="s">
        <v>98</v>
      </c>
      <c r="F31" s="16"/>
    </row>
    <row r="32" spans="1:6" ht="162" customHeight="1" x14ac:dyDescent="0.25">
      <c r="A32" s="16"/>
      <c r="B32" s="11" t="s">
        <v>151</v>
      </c>
      <c r="C32" s="8"/>
      <c r="D32" s="14" t="s">
        <v>100</v>
      </c>
      <c r="E32" s="14" t="s">
        <v>99</v>
      </c>
      <c r="F32" s="16"/>
    </row>
    <row r="33" spans="1:6" ht="162" customHeight="1" x14ac:dyDescent="0.25">
      <c r="A33" s="16"/>
      <c r="B33" s="11" t="s">
        <v>106</v>
      </c>
      <c r="C33" s="8"/>
      <c r="D33" s="14" t="s">
        <v>101</v>
      </c>
      <c r="E33" s="14" t="s">
        <v>99</v>
      </c>
      <c r="F33" s="16"/>
    </row>
    <row r="34" spans="1:6" ht="162" customHeight="1" x14ac:dyDescent="0.25">
      <c r="A34" s="16"/>
      <c r="B34" s="11" t="s">
        <v>107</v>
      </c>
      <c r="C34" s="8"/>
      <c r="D34" s="14" t="s">
        <v>79</v>
      </c>
      <c r="E34" s="14" t="s">
        <v>102</v>
      </c>
      <c r="F34" s="16"/>
    </row>
    <row r="35" spans="1:6" ht="162" customHeight="1" x14ac:dyDescent="0.25">
      <c r="A35" s="16"/>
      <c r="B35" s="11" t="s">
        <v>150</v>
      </c>
      <c r="C35" s="8"/>
      <c r="D35" s="14" t="s">
        <v>158</v>
      </c>
      <c r="E35" s="14" t="s">
        <v>157</v>
      </c>
      <c r="F35" s="16"/>
    </row>
    <row r="36" spans="1:6" ht="162" customHeight="1" x14ac:dyDescent="0.25">
      <c r="A36" s="16"/>
      <c r="B36" s="11" t="s">
        <v>153</v>
      </c>
      <c r="C36" s="8"/>
      <c r="D36" s="14" t="s">
        <v>155</v>
      </c>
      <c r="E36" s="14" t="s">
        <v>156</v>
      </c>
      <c r="F36" s="16"/>
    </row>
    <row r="37" spans="1:6" ht="162" customHeight="1" x14ac:dyDescent="0.25">
      <c r="A37" s="16"/>
      <c r="B37" s="11" t="s">
        <v>178</v>
      </c>
      <c r="C37" s="8"/>
      <c r="D37" s="14" t="s">
        <v>184</v>
      </c>
      <c r="E37" s="14" t="s">
        <v>185</v>
      </c>
      <c r="F37" s="16"/>
    </row>
    <row r="38" spans="1:6" ht="162" customHeight="1" x14ac:dyDescent="0.25">
      <c r="A38" s="16"/>
      <c r="B38" s="11" t="s">
        <v>174</v>
      </c>
      <c r="C38" s="8"/>
      <c r="D38" s="14" t="s">
        <v>186</v>
      </c>
      <c r="E38" s="14" t="s">
        <v>187</v>
      </c>
      <c r="F38" s="16"/>
    </row>
    <row r="39" spans="1:6" ht="162" customHeight="1" x14ac:dyDescent="0.25">
      <c r="A39" s="16"/>
      <c r="B39" s="11" t="s">
        <v>76</v>
      </c>
      <c r="C39" s="8"/>
      <c r="D39" s="14" t="s">
        <v>80</v>
      </c>
      <c r="E39" s="14" t="s">
        <v>103</v>
      </c>
      <c r="F39" s="16"/>
    </row>
    <row r="40" spans="1:6" ht="162" customHeight="1" x14ac:dyDescent="0.25">
      <c r="A40" s="16"/>
      <c r="B40" s="11" t="s">
        <v>167</v>
      </c>
      <c r="C40" s="8"/>
      <c r="D40" s="14" t="s">
        <v>183</v>
      </c>
      <c r="E40" s="14" t="s">
        <v>182</v>
      </c>
      <c r="F40" s="16"/>
    </row>
    <row r="41" spans="1:6" ht="162" customHeight="1" x14ac:dyDescent="0.25">
      <c r="A41" s="16"/>
      <c r="B41" s="11" t="s">
        <v>127</v>
      </c>
      <c r="C41" s="8"/>
      <c r="D41" s="14" t="s">
        <v>148</v>
      </c>
      <c r="E41" s="14" t="s">
        <v>103</v>
      </c>
      <c r="F41" s="16"/>
    </row>
    <row r="42" spans="1:6" x14ac:dyDescent="0.25">
      <c r="A42" s="16"/>
      <c r="B42" s="16"/>
      <c r="C42" s="16"/>
      <c r="D42" s="16"/>
      <c r="E42" s="16"/>
      <c r="F42" s="1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8168889431442"/>
  </sheetPr>
  <dimension ref="A1:AL168"/>
  <sheetViews>
    <sheetView zoomScale="70" zoomScaleNormal="70" workbookViewId="0">
      <pane ySplit="9" topLeftCell="A127" activePane="bottomLeft" state="frozen"/>
      <selection pane="bottomLeft" activeCell="G135" sqref="G135"/>
    </sheetView>
  </sheetViews>
  <sheetFormatPr defaultRowHeight="15" x14ac:dyDescent="0.25"/>
  <cols>
    <col min="1" max="1" width="13" style="1" customWidth="1"/>
    <col min="2" max="2" width="30.5703125" style="1" customWidth="1"/>
    <col min="3" max="3" width="68.42578125" style="2" customWidth="1"/>
    <col min="4" max="4" width="11.140625" style="2" customWidth="1"/>
    <col min="5" max="5" width="11" style="1" customWidth="1"/>
    <col min="6" max="6" width="21" style="1" customWidth="1"/>
    <col min="7" max="7" width="44.85546875" style="1" customWidth="1"/>
    <col min="8" max="8" width="17.7109375" style="1" customWidth="1"/>
    <col min="9" max="9" width="24.140625" style="1" customWidth="1"/>
    <col min="10" max="10" width="34.42578125" style="1" customWidth="1"/>
    <col min="11" max="11" width="2.85546875" style="1" customWidth="1"/>
    <col min="12" max="13" width="19.85546875" style="70" customWidth="1"/>
    <col min="14" max="14" width="2.85546875" style="1" customWidth="1"/>
    <col min="15" max="15" width="35.28515625" style="1" customWidth="1"/>
    <col min="16" max="16" width="10" style="1" customWidth="1"/>
    <col min="17" max="17" width="11.85546875" style="1" customWidth="1"/>
    <col min="18" max="18" width="27.42578125" style="1" customWidth="1"/>
    <col min="19" max="19" width="7.7109375" style="1" customWidth="1"/>
    <col min="20" max="20" width="10.7109375" style="1" customWidth="1"/>
    <col min="21" max="21" width="8.85546875" style="1" customWidth="1"/>
    <col min="22" max="22" width="7.5703125" style="1" customWidth="1"/>
    <col min="23" max="23" width="12.85546875" style="1" customWidth="1"/>
    <col min="24" max="24" width="13.28515625" style="1" customWidth="1"/>
    <col min="25" max="25" width="4.85546875" style="1" customWidth="1"/>
    <col min="26" max="32" width="16.85546875" style="1" customWidth="1"/>
    <col min="33" max="33" width="4.42578125" customWidth="1"/>
    <col min="34" max="34" width="14.85546875" style="1" customWidth="1"/>
    <col min="35" max="35" width="4.42578125" customWidth="1"/>
    <col min="36" max="36" width="14.85546875" style="1" customWidth="1"/>
    <col min="37" max="37" width="4.28515625" customWidth="1"/>
    <col min="38" max="38" width="14.85546875" style="1" customWidth="1"/>
    <col min="39" max="41" width="9.140625" customWidth="1"/>
  </cols>
  <sheetData>
    <row r="1" spans="1:38" ht="9" customHeight="1" x14ac:dyDescent="0.25">
      <c r="A1" s="5"/>
      <c r="B1" s="5"/>
      <c r="C1" s="6"/>
      <c r="D1" s="6"/>
      <c r="E1" s="5"/>
      <c r="F1" s="5"/>
      <c r="G1" s="5"/>
      <c r="H1" s="5"/>
      <c r="I1" s="5"/>
      <c r="J1" s="5"/>
    </row>
    <row r="2" spans="1:38" ht="14.25" customHeight="1" x14ac:dyDescent="0.25">
      <c r="A2" s="19"/>
      <c r="B2" s="19"/>
      <c r="C2" s="20"/>
      <c r="D2" s="86" t="s">
        <v>565</v>
      </c>
      <c r="E2" s="86"/>
      <c r="F2" s="86"/>
      <c r="G2" s="88" t="s">
        <v>206</v>
      </c>
      <c r="H2" s="26"/>
      <c r="I2" s="26"/>
      <c r="J2" s="26"/>
    </row>
    <row r="3" spans="1:38" ht="14.25" customHeight="1" x14ac:dyDescent="0.25">
      <c r="A3" s="19"/>
      <c r="B3" s="19"/>
      <c r="C3" s="20"/>
      <c r="D3" s="86"/>
      <c r="E3" s="86"/>
      <c r="F3" s="86"/>
      <c r="G3" s="88"/>
      <c r="H3" s="26"/>
      <c r="I3" s="26"/>
      <c r="J3" s="26"/>
      <c r="O3" s="33" t="s">
        <v>579</v>
      </c>
      <c r="AC3" s="36" t="b">
        <v>0</v>
      </c>
      <c r="AD3" s="123" t="s">
        <v>60</v>
      </c>
      <c r="AE3" s="123"/>
      <c r="AF3" s="123"/>
    </row>
    <row r="4" spans="1:38" ht="14.25" customHeight="1" x14ac:dyDescent="0.25">
      <c r="A4" s="19"/>
      <c r="B4" s="19"/>
      <c r="C4" s="20"/>
      <c r="D4" s="86"/>
      <c r="E4" s="86"/>
      <c r="F4" s="86"/>
      <c r="G4" s="88"/>
      <c r="H4" s="26"/>
      <c r="I4" s="26"/>
      <c r="J4" s="26"/>
      <c r="AC4" s="12" t="b">
        <v>0</v>
      </c>
      <c r="AD4" s="124" t="s">
        <v>61</v>
      </c>
      <c r="AE4" s="124"/>
      <c r="AF4" s="124"/>
      <c r="AG4" s="1"/>
      <c r="AI4" s="1"/>
    </row>
    <row r="5" spans="1:38" ht="14.25" customHeight="1" x14ac:dyDescent="0.25">
      <c r="A5" s="19"/>
      <c r="B5" s="19"/>
      <c r="C5" s="20"/>
      <c r="D5" s="86"/>
      <c r="E5" s="86"/>
      <c r="F5" s="86"/>
      <c r="G5" s="88"/>
      <c r="H5" s="26"/>
      <c r="I5" s="26"/>
      <c r="J5" s="26"/>
      <c r="AC5" s="7"/>
      <c r="AD5" s="7"/>
    </row>
    <row r="6" spans="1:38" ht="14.25" customHeight="1" thickBot="1" x14ac:dyDescent="0.3">
      <c r="A6" s="19"/>
      <c r="B6" s="19"/>
      <c r="C6" s="20"/>
      <c r="D6" s="87"/>
      <c r="E6" s="87"/>
      <c r="F6" s="87"/>
      <c r="G6" s="89"/>
      <c r="H6" s="26"/>
      <c r="I6" s="26"/>
      <c r="J6" s="26"/>
    </row>
    <row r="7" spans="1:38" ht="22.5" customHeight="1" thickBot="1" x14ac:dyDescent="0.3">
      <c r="A7" s="19"/>
      <c r="B7" s="19"/>
      <c r="C7" s="20"/>
      <c r="D7" s="90"/>
      <c r="E7" s="91"/>
      <c r="F7" s="91"/>
      <c r="G7" s="41"/>
      <c r="H7" s="26"/>
      <c r="I7" s="26"/>
      <c r="J7" s="26"/>
      <c r="O7" s="68" t="s">
        <v>111</v>
      </c>
      <c r="P7" s="66">
        <v>23</v>
      </c>
      <c r="AC7" s="21"/>
      <c r="AD7" s="21"/>
      <c r="AE7" s="21"/>
      <c r="AF7" s="21"/>
      <c r="AL7" s="39">
        <v>5</v>
      </c>
    </row>
    <row r="8" spans="1:38" ht="15.75" customHeight="1" x14ac:dyDescent="0.25">
      <c r="A8" s="92" t="s">
        <v>568</v>
      </c>
      <c r="B8" s="92"/>
      <c r="C8" s="92"/>
      <c r="D8" s="92"/>
      <c r="E8" s="92"/>
      <c r="F8" s="92"/>
      <c r="G8" s="92"/>
      <c r="H8" s="92"/>
      <c r="I8" s="93"/>
      <c r="J8" s="27">
        <f>I164</f>
        <v>0</v>
      </c>
      <c r="T8" s="117" t="s">
        <v>282</v>
      </c>
      <c r="U8" s="118"/>
      <c r="V8" s="118"/>
      <c r="W8" s="118"/>
      <c r="X8" s="119"/>
      <c r="Z8" s="120" t="s">
        <v>53</v>
      </c>
      <c r="AA8" s="121"/>
      <c r="AB8" s="121"/>
      <c r="AC8" s="121"/>
      <c r="AD8" s="121"/>
      <c r="AE8" s="121"/>
      <c r="AF8" s="122"/>
      <c r="AL8" s="39" t="s">
        <v>566</v>
      </c>
    </row>
    <row r="9" spans="1:38" ht="40.5" customHeight="1" x14ac:dyDescent="0.25">
      <c r="A9" s="43" t="s">
        <v>18</v>
      </c>
      <c r="B9" s="43" t="s">
        <v>0</v>
      </c>
      <c r="C9" s="46" t="s">
        <v>1</v>
      </c>
      <c r="D9" s="46" t="s">
        <v>3</v>
      </c>
      <c r="E9" s="46" t="s">
        <v>4</v>
      </c>
      <c r="F9" s="46" t="s">
        <v>5</v>
      </c>
      <c r="G9" s="47" t="s">
        <v>284</v>
      </c>
      <c r="H9" s="37" t="s">
        <v>56</v>
      </c>
      <c r="I9" s="37" t="s">
        <v>57</v>
      </c>
      <c r="J9" s="37" t="s">
        <v>286</v>
      </c>
      <c r="L9" s="71" t="s">
        <v>323</v>
      </c>
      <c r="M9" s="71" t="s">
        <v>324</v>
      </c>
      <c r="R9" s="34" t="s">
        <v>279</v>
      </c>
      <c r="T9" s="9" t="s">
        <v>278</v>
      </c>
      <c r="U9" s="9" t="s">
        <v>277</v>
      </c>
      <c r="V9" s="9" t="s">
        <v>280</v>
      </c>
      <c r="W9" s="9" t="s">
        <v>112</v>
      </c>
      <c r="X9" s="9" t="s">
        <v>281</v>
      </c>
      <c r="Z9" s="10" t="s">
        <v>58</v>
      </c>
      <c r="AA9" s="10" t="s">
        <v>54</v>
      </c>
      <c r="AB9" s="10" t="s">
        <v>55</v>
      </c>
      <c r="AC9" s="24" t="s">
        <v>136</v>
      </c>
      <c r="AD9" s="24" t="s">
        <v>137</v>
      </c>
      <c r="AE9" s="25" t="s">
        <v>135</v>
      </c>
      <c r="AF9" s="25" t="s">
        <v>138</v>
      </c>
      <c r="AH9" s="40" t="s">
        <v>285</v>
      </c>
      <c r="AJ9" s="38" t="s">
        <v>59</v>
      </c>
      <c r="AL9" s="39" t="s">
        <v>567</v>
      </c>
    </row>
    <row r="10" spans="1:38" ht="17.25" customHeight="1" x14ac:dyDescent="0.25">
      <c r="A10" s="55"/>
      <c r="B10" s="44"/>
      <c r="C10" s="85" t="s">
        <v>2</v>
      </c>
      <c r="D10" s="85"/>
      <c r="E10" s="85"/>
      <c r="F10" s="85"/>
      <c r="G10" s="85"/>
      <c r="H10" s="85"/>
      <c r="I10" s="85"/>
      <c r="J10" s="85"/>
      <c r="O10" s="42" t="s">
        <v>287</v>
      </c>
      <c r="P10" s="78">
        <v>13</v>
      </c>
      <c r="Q10" s="69" t="str">
        <f>IF(P10&gt;18,"ПЕРЕБОР","-")</f>
        <v>-</v>
      </c>
    </row>
    <row r="11" spans="1:38" ht="21" customHeight="1" x14ac:dyDescent="0.25">
      <c r="A11" s="56" t="s">
        <v>561</v>
      </c>
      <c r="B11" s="45"/>
      <c r="C11" s="75" t="s">
        <v>562</v>
      </c>
      <c r="D11" s="72">
        <v>1000</v>
      </c>
      <c r="E11" s="73">
        <v>80</v>
      </c>
      <c r="F11" s="73">
        <v>12</v>
      </c>
      <c r="G11" s="81">
        <f>AH11</f>
        <v>326.25</v>
      </c>
      <c r="H11" s="52"/>
      <c r="I11" s="53">
        <f t="shared" ref="I11" si="0">H11*F11</f>
        <v>0</v>
      </c>
      <c r="J11" s="54">
        <f t="shared" ref="J11" si="1">G11*I11</f>
        <v>0</v>
      </c>
      <c r="K11" s="74"/>
      <c r="L11" s="70" t="s">
        <v>564</v>
      </c>
      <c r="M11" s="70" t="s">
        <v>563</v>
      </c>
      <c r="P11" s="78">
        <v>13</v>
      </c>
      <c r="Q11" s="69" t="str">
        <f t="shared" ref="Q11:Q12" si="2">IF(P11&gt;18,"ПЕРЕБОР","-")</f>
        <v>-</v>
      </c>
      <c r="R11" s="3">
        <v>300</v>
      </c>
      <c r="S11" s="74"/>
      <c r="T11" s="35">
        <v>1.25</v>
      </c>
      <c r="U11" s="35">
        <f t="shared" ref="U11" si="3">R11*T11</f>
        <v>375</v>
      </c>
      <c r="V11" s="3">
        <f t="shared" ref="V11" si="4">P11*0.01</f>
        <v>0.13</v>
      </c>
      <c r="W11" s="22">
        <f t="shared" ref="W11" si="5">U11-(U11*V11)</f>
        <v>326.25</v>
      </c>
      <c r="X11" s="3">
        <f t="shared" ref="X11" si="6">ROUND(W11,2)</f>
        <v>326.25</v>
      </c>
      <c r="Y11" s="4"/>
      <c r="Z11" s="3">
        <v>12.3</v>
      </c>
      <c r="AA11" s="3">
        <f t="shared" ref="AA11" si="7">H11*Z11</f>
        <v>0</v>
      </c>
      <c r="AB11" s="3">
        <f t="shared" ref="AB11" si="8">AA11*$P$7</f>
        <v>0</v>
      </c>
      <c r="AC11" s="3">
        <f t="shared" ref="AC11" si="9">Z11/F11</f>
        <v>1.0250000000000001</v>
      </c>
      <c r="AD11" s="23">
        <f t="shared" ref="AD11" si="10">ROUND(AC11,3)</f>
        <v>1.0249999999999999</v>
      </c>
      <c r="AE11" s="3">
        <f t="shared" ref="AE11" si="11">AD11*$P$7</f>
        <v>23.574999999999999</v>
      </c>
      <c r="AF11" s="23">
        <f t="shared" ref="AF11" si="12">ROUND(AE11,2)</f>
        <v>23.58</v>
      </c>
      <c r="AH11" s="23">
        <f t="shared" ref="AH11" si="13">ROUND(AJ11,2)</f>
        <v>326.25</v>
      </c>
      <c r="AJ11" s="3">
        <f t="shared" ref="AJ11" si="14">IF($AC$3,AL11+AF11,AL11)</f>
        <v>326.25</v>
      </c>
      <c r="AL11" s="3">
        <f>IF($AC$4,X11-($AL$7/100*X11),X11)</f>
        <v>326.25</v>
      </c>
    </row>
    <row r="12" spans="1:38" ht="21" customHeight="1" x14ac:dyDescent="0.25">
      <c r="A12" s="56" t="s">
        <v>570</v>
      </c>
      <c r="B12" s="45"/>
      <c r="C12" s="75" t="s">
        <v>569</v>
      </c>
      <c r="D12" s="72">
        <v>1000</v>
      </c>
      <c r="E12" s="73">
        <v>80</v>
      </c>
      <c r="F12" s="73">
        <v>12</v>
      </c>
      <c r="G12" s="81">
        <f>AH12</f>
        <v>375.19</v>
      </c>
      <c r="H12" s="52"/>
      <c r="I12" s="53">
        <f t="shared" ref="I12" si="15">H12*F12</f>
        <v>0</v>
      </c>
      <c r="J12" s="54">
        <f t="shared" ref="J12" si="16">G12*I12</f>
        <v>0</v>
      </c>
      <c r="K12" s="74"/>
      <c r="L12" s="70" t="s">
        <v>573</v>
      </c>
      <c r="M12" s="70" t="s">
        <v>574</v>
      </c>
      <c r="P12" s="78">
        <v>13</v>
      </c>
      <c r="Q12" s="69" t="str">
        <f t="shared" si="2"/>
        <v>-</v>
      </c>
      <c r="R12" s="3">
        <v>345</v>
      </c>
      <c r="S12" s="74"/>
      <c r="T12" s="35">
        <v>1.25</v>
      </c>
      <c r="U12" s="35">
        <f t="shared" ref="U12" si="17">R12*T12</f>
        <v>431.25</v>
      </c>
      <c r="V12" s="3">
        <f t="shared" ref="V12" si="18">P12*0.01</f>
        <v>0.13</v>
      </c>
      <c r="W12" s="22">
        <f t="shared" ref="W12" si="19">U12-(U12*V12)</f>
        <v>375.1875</v>
      </c>
      <c r="X12" s="3">
        <f t="shared" ref="X12" si="20">ROUND(W12,2)</f>
        <v>375.19</v>
      </c>
      <c r="Y12" s="4"/>
      <c r="Z12" s="3">
        <v>12.3</v>
      </c>
      <c r="AA12" s="3">
        <f t="shared" ref="AA12" si="21">H12*Z12</f>
        <v>0</v>
      </c>
      <c r="AB12" s="3">
        <f t="shared" ref="AB12" si="22">AA12*$P$7</f>
        <v>0</v>
      </c>
      <c r="AC12" s="3">
        <f t="shared" ref="AC12" si="23">Z12/F12</f>
        <v>1.0250000000000001</v>
      </c>
      <c r="AD12" s="23">
        <f t="shared" ref="AD12" si="24">ROUND(AC12,3)</f>
        <v>1.0249999999999999</v>
      </c>
      <c r="AE12" s="3">
        <f t="shared" ref="AE12" si="25">AD12*$P$7</f>
        <v>23.574999999999999</v>
      </c>
      <c r="AF12" s="23">
        <f t="shared" ref="AF12" si="26">ROUND(AE12,2)</f>
        <v>23.58</v>
      </c>
      <c r="AH12" s="23">
        <f t="shared" ref="AH12" si="27">ROUND(AJ12,2)</f>
        <v>375.19</v>
      </c>
      <c r="AJ12" s="3">
        <f t="shared" ref="AJ12" si="28">IF($AC$3,AL12+AF12,AL12)</f>
        <v>375.19</v>
      </c>
      <c r="AL12" s="3">
        <f>IF($AC$4,X12-($AL$7/100*X12),X12)</f>
        <v>375.19</v>
      </c>
    </row>
    <row r="13" spans="1:38" ht="21" customHeight="1" x14ac:dyDescent="0.25">
      <c r="A13" s="56" t="s">
        <v>19</v>
      </c>
      <c r="B13" s="45"/>
      <c r="C13" s="58" t="s">
        <v>7</v>
      </c>
      <c r="D13" s="72">
        <v>950</v>
      </c>
      <c r="E13" s="73">
        <v>70</v>
      </c>
      <c r="F13" s="73">
        <v>12</v>
      </c>
      <c r="G13" s="81">
        <f>AH13</f>
        <v>326.25</v>
      </c>
      <c r="H13" s="52"/>
      <c r="I13" s="53">
        <f t="shared" ref="I13" si="29">H13*F13</f>
        <v>0</v>
      </c>
      <c r="J13" s="54">
        <f t="shared" ref="J13" si="30">G13*I13</f>
        <v>0</v>
      </c>
      <c r="K13" s="74"/>
      <c r="L13" s="70" t="s">
        <v>325</v>
      </c>
      <c r="M13" s="70" t="s">
        <v>326</v>
      </c>
      <c r="P13" s="78">
        <v>13</v>
      </c>
      <c r="Q13" s="69" t="str">
        <f t="shared" ref="Q13" si="31">IF(P13&gt;18,"ПЕРЕБОР","-")</f>
        <v>-</v>
      </c>
      <c r="R13" s="3">
        <v>300</v>
      </c>
      <c r="S13" s="74"/>
      <c r="T13" s="35">
        <v>1.25</v>
      </c>
      <c r="U13" s="35">
        <f t="shared" ref="U13" si="32">R13*T13</f>
        <v>375</v>
      </c>
      <c r="V13" s="3">
        <f t="shared" ref="V13" si="33">P13*0.01</f>
        <v>0.13</v>
      </c>
      <c r="W13" s="22">
        <f t="shared" ref="W13" si="34">U13-(U13*V13)</f>
        <v>326.25</v>
      </c>
      <c r="X13" s="3">
        <f t="shared" ref="X13" si="35">ROUND(W13,2)</f>
        <v>326.25</v>
      </c>
      <c r="Y13" s="4"/>
      <c r="Z13" s="3">
        <v>11.8</v>
      </c>
      <c r="AA13" s="3">
        <f t="shared" ref="AA13" si="36">H13*Z13</f>
        <v>0</v>
      </c>
      <c r="AB13" s="3">
        <f t="shared" ref="AB13" si="37">AA13*$P$7</f>
        <v>0</v>
      </c>
      <c r="AC13" s="3">
        <f t="shared" ref="AC13" si="38">Z13/F13</f>
        <v>0.98333333333333339</v>
      </c>
      <c r="AD13" s="23">
        <f t="shared" ref="AD13" si="39">ROUND(AC13,3)</f>
        <v>0.98299999999999998</v>
      </c>
      <c r="AE13" s="3">
        <f t="shared" ref="AE13" si="40">AD13*$P$7</f>
        <v>22.608999999999998</v>
      </c>
      <c r="AF13" s="23">
        <f t="shared" ref="AF13" si="41">ROUND(AE13,2)</f>
        <v>22.61</v>
      </c>
      <c r="AH13" s="23">
        <f t="shared" ref="AH13" si="42">ROUND(AJ13,2)</f>
        <v>326.25</v>
      </c>
      <c r="AJ13" s="3">
        <f t="shared" ref="AJ13" si="43">IF($AC$3,AL13+AF13,AL13)</f>
        <v>326.25</v>
      </c>
      <c r="AL13" s="3">
        <f t="shared" ref="AL13:AL77" si="44">IF($AC$4,X13-($AL$7/100*X13),X13)</f>
        <v>326.25</v>
      </c>
    </row>
    <row r="14" spans="1:38" ht="21" customHeight="1" x14ac:dyDescent="0.25">
      <c r="A14" s="56" t="s">
        <v>20</v>
      </c>
      <c r="B14" s="45"/>
      <c r="C14" s="58" t="s">
        <v>8</v>
      </c>
      <c r="D14" s="72">
        <v>850</v>
      </c>
      <c r="E14" s="73">
        <v>65</v>
      </c>
      <c r="F14" s="73">
        <v>12</v>
      </c>
      <c r="G14" s="81">
        <f t="shared" ref="G14:G25" si="45">AH14</f>
        <v>282.75</v>
      </c>
      <c r="H14" s="52"/>
      <c r="I14" s="53">
        <f t="shared" ref="I14:I18" si="46">H14*F14</f>
        <v>0</v>
      </c>
      <c r="J14" s="54">
        <f t="shared" ref="J14:J18" si="47">G14*I14</f>
        <v>0</v>
      </c>
      <c r="K14" s="74"/>
      <c r="L14" s="70" t="s">
        <v>327</v>
      </c>
      <c r="M14" s="70" t="s">
        <v>328</v>
      </c>
      <c r="P14" s="78">
        <v>13</v>
      </c>
      <c r="Q14" s="69" t="str">
        <f t="shared" ref="Q14:Q115" si="48">IF(P14&gt;18,"ПЕРЕБОР","-")</f>
        <v>-</v>
      </c>
      <c r="R14" s="3">
        <v>260</v>
      </c>
      <c r="S14" s="74"/>
      <c r="T14" s="35">
        <v>1.25</v>
      </c>
      <c r="U14" s="35">
        <f t="shared" ref="U14:U18" si="49">R14*T14</f>
        <v>325</v>
      </c>
      <c r="V14" s="3">
        <f t="shared" ref="V14:V18" si="50">P14*0.01</f>
        <v>0.13</v>
      </c>
      <c r="W14" s="22">
        <f t="shared" ref="W14:W18" si="51">U14-(U14*V14)</f>
        <v>282.75</v>
      </c>
      <c r="X14" s="3">
        <f t="shared" ref="X14:X18" si="52">ROUND(W14,2)</f>
        <v>282.75</v>
      </c>
      <c r="Y14" s="4"/>
      <c r="Z14" s="3">
        <v>10.6</v>
      </c>
      <c r="AA14" s="3">
        <f t="shared" ref="AA14:AA18" si="53">H14*Z14</f>
        <v>0</v>
      </c>
      <c r="AB14" s="3">
        <f t="shared" ref="AB14:AB18" si="54">AA14*$P$7</f>
        <v>0</v>
      </c>
      <c r="AC14" s="3">
        <f t="shared" ref="AC14:AC18" si="55">Z14/F14</f>
        <v>0.8833333333333333</v>
      </c>
      <c r="AD14" s="23">
        <f t="shared" ref="AD14:AD18" si="56">ROUND(AC14,3)</f>
        <v>0.88300000000000001</v>
      </c>
      <c r="AE14" s="3">
        <f t="shared" ref="AE14:AE18" si="57">AD14*$P$7</f>
        <v>20.309000000000001</v>
      </c>
      <c r="AF14" s="23">
        <f t="shared" ref="AF14:AF18" si="58">ROUND(AE14,2)</f>
        <v>20.309999999999999</v>
      </c>
      <c r="AH14" s="23">
        <f t="shared" ref="AH14:AH18" si="59">ROUND(AJ14,2)</f>
        <v>282.75</v>
      </c>
      <c r="AJ14" s="3">
        <f t="shared" ref="AJ14:AJ18" si="60">IF($AC$3,AL14+AF14,AL14)</f>
        <v>282.75</v>
      </c>
      <c r="AL14" s="3">
        <f t="shared" si="44"/>
        <v>282.75</v>
      </c>
    </row>
    <row r="15" spans="1:38" ht="21" customHeight="1" x14ac:dyDescent="0.25">
      <c r="A15" s="56" t="s">
        <v>22</v>
      </c>
      <c r="B15" s="45"/>
      <c r="C15" s="58" t="s">
        <v>10</v>
      </c>
      <c r="D15" s="72">
        <v>950</v>
      </c>
      <c r="E15" s="73">
        <v>70</v>
      </c>
      <c r="F15" s="73">
        <v>12</v>
      </c>
      <c r="G15" s="81">
        <f t="shared" si="45"/>
        <v>326.25</v>
      </c>
      <c r="H15" s="52"/>
      <c r="I15" s="53">
        <f t="shared" si="46"/>
        <v>0</v>
      </c>
      <c r="J15" s="54">
        <f t="shared" si="47"/>
        <v>0</v>
      </c>
      <c r="K15" s="74"/>
      <c r="L15" s="70" t="s">
        <v>329</v>
      </c>
      <c r="M15" s="70" t="s">
        <v>330</v>
      </c>
      <c r="P15" s="78">
        <v>13</v>
      </c>
      <c r="Q15" s="69" t="str">
        <f t="shared" si="48"/>
        <v>-</v>
      </c>
      <c r="R15" s="3">
        <v>300</v>
      </c>
      <c r="S15" s="74"/>
      <c r="T15" s="35">
        <v>1.25</v>
      </c>
      <c r="U15" s="35">
        <f t="shared" si="49"/>
        <v>375</v>
      </c>
      <c r="V15" s="3">
        <f t="shared" si="50"/>
        <v>0.13</v>
      </c>
      <c r="W15" s="22">
        <f t="shared" si="51"/>
        <v>326.25</v>
      </c>
      <c r="X15" s="3">
        <f t="shared" si="52"/>
        <v>326.25</v>
      </c>
      <c r="Y15" s="4"/>
      <c r="Z15" s="3">
        <v>11.8</v>
      </c>
      <c r="AA15" s="3">
        <f t="shared" si="53"/>
        <v>0</v>
      </c>
      <c r="AB15" s="3">
        <f t="shared" si="54"/>
        <v>0</v>
      </c>
      <c r="AC15" s="3">
        <f t="shared" si="55"/>
        <v>0.98333333333333339</v>
      </c>
      <c r="AD15" s="23">
        <f t="shared" si="56"/>
        <v>0.98299999999999998</v>
      </c>
      <c r="AE15" s="3">
        <f t="shared" si="57"/>
        <v>22.608999999999998</v>
      </c>
      <c r="AF15" s="23">
        <f t="shared" si="58"/>
        <v>22.61</v>
      </c>
      <c r="AH15" s="23">
        <f t="shared" si="59"/>
        <v>326.25</v>
      </c>
      <c r="AJ15" s="3">
        <f t="shared" si="60"/>
        <v>326.25</v>
      </c>
      <c r="AL15" s="3">
        <f t="shared" si="44"/>
        <v>326.25</v>
      </c>
    </row>
    <row r="16" spans="1:38" ht="21" customHeight="1" x14ac:dyDescent="0.25">
      <c r="A16" s="56" t="s">
        <v>134</v>
      </c>
      <c r="B16" s="45"/>
      <c r="C16" s="58" t="s">
        <v>11</v>
      </c>
      <c r="D16" s="72">
        <v>850</v>
      </c>
      <c r="E16" s="73">
        <v>65</v>
      </c>
      <c r="F16" s="73">
        <v>12</v>
      </c>
      <c r="G16" s="80">
        <f t="shared" si="45"/>
        <v>304.5</v>
      </c>
      <c r="H16" s="52"/>
      <c r="I16" s="53">
        <f t="shared" si="46"/>
        <v>0</v>
      </c>
      <c r="J16" s="54">
        <f t="shared" si="47"/>
        <v>0</v>
      </c>
      <c r="K16" s="74"/>
      <c r="L16" s="70" t="s">
        <v>331</v>
      </c>
      <c r="M16" s="70" t="s">
        <v>332</v>
      </c>
      <c r="P16" s="78">
        <v>13</v>
      </c>
      <c r="Q16" s="69" t="str">
        <f t="shared" si="48"/>
        <v>-</v>
      </c>
      <c r="R16" s="3">
        <v>280</v>
      </c>
      <c r="S16" s="74"/>
      <c r="T16" s="35">
        <v>1.25</v>
      </c>
      <c r="U16" s="35">
        <f t="shared" si="49"/>
        <v>350</v>
      </c>
      <c r="V16" s="3">
        <f t="shared" si="50"/>
        <v>0.13</v>
      </c>
      <c r="W16" s="22">
        <f t="shared" si="51"/>
        <v>304.5</v>
      </c>
      <c r="X16" s="3">
        <f t="shared" si="52"/>
        <v>304.5</v>
      </c>
      <c r="Y16" s="4"/>
      <c r="Z16" s="3">
        <v>10.6</v>
      </c>
      <c r="AA16" s="3">
        <f t="shared" si="53"/>
        <v>0</v>
      </c>
      <c r="AB16" s="3">
        <f t="shared" si="54"/>
        <v>0</v>
      </c>
      <c r="AC16" s="3">
        <f t="shared" si="55"/>
        <v>0.8833333333333333</v>
      </c>
      <c r="AD16" s="23">
        <f t="shared" si="56"/>
        <v>0.88300000000000001</v>
      </c>
      <c r="AE16" s="3">
        <f t="shared" si="57"/>
        <v>20.309000000000001</v>
      </c>
      <c r="AF16" s="23">
        <f t="shared" si="58"/>
        <v>20.309999999999999</v>
      </c>
      <c r="AH16" s="23">
        <f t="shared" si="59"/>
        <v>304.5</v>
      </c>
      <c r="AJ16" s="3">
        <f t="shared" si="60"/>
        <v>304.5</v>
      </c>
      <c r="AL16" s="3">
        <f t="shared" si="44"/>
        <v>304.5</v>
      </c>
    </row>
    <row r="17" spans="1:38" ht="21" customHeight="1" x14ac:dyDescent="0.25">
      <c r="A17" s="56" t="s">
        <v>25</v>
      </c>
      <c r="B17" s="45"/>
      <c r="C17" s="58" t="s">
        <v>14</v>
      </c>
      <c r="D17" s="72">
        <v>950</v>
      </c>
      <c r="E17" s="73">
        <v>70</v>
      </c>
      <c r="F17" s="73">
        <v>12</v>
      </c>
      <c r="G17" s="80">
        <f t="shared" si="45"/>
        <v>304.5</v>
      </c>
      <c r="H17" s="52"/>
      <c r="I17" s="53">
        <f t="shared" si="46"/>
        <v>0</v>
      </c>
      <c r="J17" s="54">
        <f t="shared" si="47"/>
        <v>0</v>
      </c>
      <c r="K17" s="74"/>
      <c r="L17" s="70" t="s">
        <v>333</v>
      </c>
      <c r="M17" s="70" t="s">
        <v>334</v>
      </c>
      <c r="P17" s="78">
        <v>13</v>
      </c>
      <c r="Q17" s="69" t="str">
        <f t="shared" si="48"/>
        <v>-</v>
      </c>
      <c r="R17" s="3">
        <v>280</v>
      </c>
      <c r="S17" s="74"/>
      <c r="T17" s="35">
        <v>1.25</v>
      </c>
      <c r="U17" s="35">
        <f t="shared" si="49"/>
        <v>350</v>
      </c>
      <c r="V17" s="3">
        <f t="shared" si="50"/>
        <v>0.13</v>
      </c>
      <c r="W17" s="22">
        <f t="shared" si="51"/>
        <v>304.5</v>
      </c>
      <c r="X17" s="3">
        <f t="shared" si="52"/>
        <v>304.5</v>
      </c>
      <c r="Y17" s="4"/>
      <c r="Z17" s="3">
        <v>11.8</v>
      </c>
      <c r="AA17" s="3">
        <f t="shared" si="53"/>
        <v>0</v>
      </c>
      <c r="AB17" s="3">
        <f t="shared" si="54"/>
        <v>0</v>
      </c>
      <c r="AC17" s="3">
        <f t="shared" si="55"/>
        <v>0.98333333333333339</v>
      </c>
      <c r="AD17" s="23">
        <f t="shared" si="56"/>
        <v>0.98299999999999998</v>
      </c>
      <c r="AE17" s="3">
        <f t="shared" si="57"/>
        <v>22.608999999999998</v>
      </c>
      <c r="AF17" s="23">
        <f t="shared" si="58"/>
        <v>22.61</v>
      </c>
      <c r="AH17" s="23">
        <f t="shared" si="59"/>
        <v>304.5</v>
      </c>
      <c r="AJ17" s="3">
        <f t="shared" si="60"/>
        <v>304.5</v>
      </c>
      <c r="AL17" s="3">
        <f t="shared" si="44"/>
        <v>304.5</v>
      </c>
    </row>
    <row r="18" spans="1:38" ht="21" customHeight="1" x14ac:dyDescent="0.25">
      <c r="A18" s="56" t="s">
        <v>26</v>
      </c>
      <c r="B18" s="45"/>
      <c r="C18" s="58" t="s">
        <v>15</v>
      </c>
      <c r="D18" s="72">
        <v>850</v>
      </c>
      <c r="E18" s="73">
        <v>65</v>
      </c>
      <c r="F18" s="73">
        <v>12</v>
      </c>
      <c r="G18" s="80">
        <f t="shared" si="45"/>
        <v>282.75</v>
      </c>
      <c r="H18" s="52"/>
      <c r="I18" s="53">
        <f t="shared" si="46"/>
        <v>0</v>
      </c>
      <c r="J18" s="54">
        <f t="shared" si="47"/>
        <v>0</v>
      </c>
      <c r="K18" s="74"/>
      <c r="L18" s="70" t="s">
        <v>335</v>
      </c>
      <c r="M18" s="70" t="s">
        <v>336</v>
      </c>
      <c r="P18" s="78">
        <v>13</v>
      </c>
      <c r="Q18" s="69" t="str">
        <f t="shared" si="48"/>
        <v>-</v>
      </c>
      <c r="R18" s="3">
        <v>260</v>
      </c>
      <c r="S18" s="74"/>
      <c r="T18" s="35">
        <v>1.25</v>
      </c>
      <c r="U18" s="35">
        <f t="shared" si="49"/>
        <v>325</v>
      </c>
      <c r="V18" s="3">
        <f t="shared" si="50"/>
        <v>0.13</v>
      </c>
      <c r="W18" s="22">
        <f t="shared" si="51"/>
        <v>282.75</v>
      </c>
      <c r="X18" s="3">
        <f t="shared" si="52"/>
        <v>282.75</v>
      </c>
      <c r="Y18" s="4"/>
      <c r="Z18" s="3">
        <v>10.6</v>
      </c>
      <c r="AA18" s="3">
        <f t="shared" si="53"/>
        <v>0</v>
      </c>
      <c r="AB18" s="3">
        <f t="shared" si="54"/>
        <v>0</v>
      </c>
      <c r="AC18" s="3">
        <f t="shared" si="55"/>
        <v>0.8833333333333333</v>
      </c>
      <c r="AD18" s="23">
        <f t="shared" si="56"/>
        <v>0.88300000000000001</v>
      </c>
      <c r="AE18" s="3">
        <f t="shared" si="57"/>
        <v>20.309000000000001</v>
      </c>
      <c r="AF18" s="23">
        <f t="shared" si="58"/>
        <v>20.309999999999999</v>
      </c>
      <c r="AH18" s="23">
        <f t="shared" si="59"/>
        <v>282.75</v>
      </c>
      <c r="AJ18" s="3">
        <f t="shared" si="60"/>
        <v>282.75</v>
      </c>
      <c r="AL18" s="3">
        <f t="shared" si="44"/>
        <v>282.75</v>
      </c>
    </row>
    <row r="19" spans="1:38" ht="17.25" customHeight="1" x14ac:dyDescent="0.25">
      <c r="A19" s="55"/>
      <c r="B19" s="44"/>
      <c r="C19" s="85" t="s">
        <v>311</v>
      </c>
      <c r="D19" s="85"/>
      <c r="E19" s="85"/>
      <c r="F19" s="85"/>
      <c r="G19" s="85"/>
      <c r="H19" s="85"/>
      <c r="I19" s="85"/>
      <c r="J19" s="85"/>
      <c r="O19" s="42" t="s">
        <v>288</v>
      </c>
      <c r="P19" s="78">
        <v>13</v>
      </c>
      <c r="Q19" s="69" t="str">
        <f t="shared" si="48"/>
        <v>-</v>
      </c>
      <c r="S19" s="74"/>
      <c r="Y19" s="4"/>
      <c r="AL19"/>
    </row>
    <row r="20" spans="1:38" ht="22.5" customHeight="1" x14ac:dyDescent="0.25">
      <c r="A20" s="56" t="s">
        <v>21</v>
      </c>
      <c r="B20" s="45"/>
      <c r="C20" s="58" t="s">
        <v>9</v>
      </c>
      <c r="D20" s="72">
        <v>800</v>
      </c>
      <c r="E20" s="73">
        <v>65</v>
      </c>
      <c r="F20" s="73">
        <v>12</v>
      </c>
      <c r="G20" s="81">
        <f t="shared" ref="G20" si="61">AH20</f>
        <v>271.88</v>
      </c>
      <c r="H20" s="52"/>
      <c r="I20" s="53">
        <f t="shared" ref="I20" si="62">H20*F20</f>
        <v>0</v>
      </c>
      <c r="J20" s="54">
        <f t="shared" ref="J20" si="63">G20*I20</f>
        <v>0</v>
      </c>
      <c r="K20" s="74"/>
      <c r="L20" s="70" t="s">
        <v>337</v>
      </c>
      <c r="M20" s="70" t="s">
        <v>338</v>
      </c>
      <c r="P20" s="78">
        <v>13</v>
      </c>
      <c r="Q20" s="69" t="str">
        <f t="shared" ref="Q20" si="64">IF(P20&gt;18,"ПЕРЕБОР","-")</f>
        <v>-</v>
      </c>
      <c r="R20" s="3">
        <v>250</v>
      </c>
      <c r="S20" s="74"/>
      <c r="T20" s="35">
        <v>1.25</v>
      </c>
      <c r="U20" s="35">
        <f t="shared" ref="U20:U25" si="65">R20*T20</f>
        <v>312.5</v>
      </c>
      <c r="V20" s="3">
        <f t="shared" ref="V20:V25" si="66">P20*0.01</f>
        <v>0.13</v>
      </c>
      <c r="W20" s="22">
        <f t="shared" ref="W20" si="67">U20-(U20*V20)</f>
        <v>271.875</v>
      </c>
      <c r="X20" s="3">
        <f t="shared" ref="X20" si="68">ROUND(W20,2)</f>
        <v>271.88</v>
      </c>
      <c r="Y20" s="4"/>
      <c r="Z20" s="3">
        <v>10</v>
      </c>
      <c r="AA20" s="3">
        <f t="shared" ref="AA20:AA25" si="69">H20*Z20</f>
        <v>0</v>
      </c>
      <c r="AB20" s="3">
        <f t="shared" ref="AB20:AB25" si="70">AA20*$P$7</f>
        <v>0</v>
      </c>
      <c r="AC20" s="3">
        <f t="shared" ref="AC20:AC25" si="71">Z20/F20</f>
        <v>0.83333333333333337</v>
      </c>
      <c r="AD20" s="23">
        <f t="shared" ref="AD20" si="72">ROUND(AC20,3)</f>
        <v>0.83299999999999996</v>
      </c>
      <c r="AE20" s="3">
        <f t="shared" ref="AE20:AE25" si="73">AD20*$P$7</f>
        <v>19.158999999999999</v>
      </c>
      <c r="AF20" s="23">
        <f t="shared" ref="AF20" si="74">ROUND(AE20,2)</f>
        <v>19.16</v>
      </c>
      <c r="AH20" s="23">
        <f t="shared" ref="AH20" si="75">ROUND(AJ20,2)</f>
        <v>271.88</v>
      </c>
      <c r="AJ20" s="3">
        <f t="shared" ref="AJ20:AJ25" si="76">IF($AC$3,AL20+AF20,AL20)</f>
        <v>271.88</v>
      </c>
      <c r="AL20" s="3">
        <f t="shared" si="44"/>
        <v>271.88</v>
      </c>
    </row>
    <row r="21" spans="1:38" ht="22.5" customHeight="1" x14ac:dyDescent="0.25">
      <c r="A21" s="56" t="s">
        <v>115</v>
      </c>
      <c r="B21" s="45"/>
      <c r="C21" s="58" t="s">
        <v>116</v>
      </c>
      <c r="D21" s="72">
        <v>800</v>
      </c>
      <c r="E21" s="73">
        <v>65</v>
      </c>
      <c r="F21" s="73">
        <v>12</v>
      </c>
      <c r="G21" s="81">
        <f t="shared" si="45"/>
        <v>288.19</v>
      </c>
      <c r="H21" s="52"/>
      <c r="I21" s="53">
        <f t="shared" ref="I21:I25" si="77">H21*F21</f>
        <v>0</v>
      </c>
      <c r="J21" s="54">
        <f t="shared" ref="J21:J25" si="78">G21*I21</f>
        <v>0</v>
      </c>
      <c r="K21" s="74"/>
      <c r="L21" s="70" t="s">
        <v>339</v>
      </c>
      <c r="M21" s="70" t="s">
        <v>340</v>
      </c>
      <c r="P21" s="78">
        <v>13</v>
      </c>
      <c r="Q21" s="69" t="str">
        <f t="shared" si="48"/>
        <v>-</v>
      </c>
      <c r="R21" s="3">
        <v>265</v>
      </c>
      <c r="S21" s="74"/>
      <c r="T21" s="35">
        <v>1.25</v>
      </c>
      <c r="U21" s="35">
        <f t="shared" si="65"/>
        <v>331.25</v>
      </c>
      <c r="V21" s="3">
        <f t="shared" si="66"/>
        <v>0.13</v>
      </c>
      <c r="W21" s="22">
        <f t="shared" ref="W21:W25" si="79">U21-(U21*V21)</f>
        <v>288.1875</v>
      </c>
      <c r="X21" s="3">
        <f t="shared" ref="X21:X25" si="80">ROUND(W21,2)</f>
        <v>288.19</v>
      </c>
      <c r="Y21" s="4"/>
      <c r="Z21" s="3">
        <v>10</v>
      </c>
      <c r="AA21" s="3">
        <f t="shared" si="69"/>
        <v>0</v>
      </c>
      <c r="AB21" s="3">
        <f t="shared" si="70"/>
        <v>0</v>
      </c>
      <c r="AC21" s="3">
        <f t="shared" si="71"/>
        <v>0.83333333333333337</v>
      </c>
      <c r="AD21" s="23">
        <f t="shared" ref="AD21:AD25" si="81">ROUND(AC21,3)</f>
        <v>0.83299999999999996</v>
      </c>
      <c r="AE21" s="3">
        <f t="shared" si="73"/>
        <v>19.158999999999999</v>
      </c>
      <c r="AF21" s="23">
        <f t="shared" ref="AF21:AF25" si="82">ROUND(AE21,2)</f>
        <v>19.16</v>
      </c>
      <c r="AH21" s="23">
        <f t="shared" ref="AH21:AH25" si="83">ROUND(AJ21,2)</f>
        <v>288.19</v>
      </c>
      <c r="AJ21" s="3">
        <f t="shared" si="76"/>
        <v>288.19</v>
      </c>
      <c r="AL21" s="3">
        <f t="shared" si="44"/>
        <v>288.19</v>
      </c>
    </row>
    <row r="22" spans="1:38" ht="25.5" customHeight="1" x14ac:dyDescent="0.25">
      <c r="A22" s="56" t="s">
        <v>572</v>
      </c>
      <c r="B22" s="45"/>
      <c r="C22" s="75" t="s">
        <v>571</v>
      </c>
      <c r="D22" s="72">
        <v>800</v>
      </c>
      <c r="E22" s="73">
        <v>65</v>
      </c>
      <c r="F22" s="73">
        <v>12</v>
      </c>
      <c r="G22" s="80">
        <f t="shared" si="45"/>
        <v>282.75</v>
      </c>
      <c r="H22" s="52"/>
      <c r="I22" s="53">
        <f>H22*F22</f>
        <v>0</v>
      </c>
      <c r="J22" s="54">
        <f t="shared" si="78"/>
        <v>0</v>
      </c>
      <c r="K22" s="74"/>
      <c r="L22" s="70" t="s">
        <v>575</v>
      </c>
      <c r="M22" s="70" t="s">
        <v>576</v>
      </c>
      <c r="P22" s="78">
        <v>13</v>
      </c>
      <c r="Q22" s="69"/>
      <c r="R22" s="3">
        <v>260</v>
      </c>
      <c r="S22" s="74"/>
      <c r="T22" s="35">
        <v>1.25</v>
      </c>
      <c r="U22" s="35">
        <f t="shared" si="65"/>
        <v>325</v>
      </c>
      <c r="V22" s="3">
        <f t="shared" si="66"/>
        <v>0.13</v>
      </c>
      <c r="W22" s="22">
        <f t="shared" si="79"/>
        <v>282.75</v>
      </c>
      <c r="X22" s="3">
        <f t="shared" si="80"/>
        <v>282.75</v>
      </c>
      <c r="Y22" s="4"/>
      <c r="Z22" s="3">
        <v>10</v>
      </c>
      <c r="AA22" s="3">
        <f t="shared" si="69"/>
        <v>0</v>
      </c>
      <c r="AB22" s="3">
        <f t="shared" si="70"/>
        <v>0</v>
      </c>
      <c r="AC22" s="3">
        <f t="shared" si="71"/>
        <v>0.83333333333333337</v>
      </c>
      <c r="AD22" s="23">
        <f t="shared" si="81"/>
        <v>0.83299999999999996</v>
      </c>
      <c r="AE22" s="3">
        <f t="shared" si="73"/>
        <v>19.158999999999999</v>
      </c>
      <c r="AF22" s="23">
        <f t="shared" si="82"/>
        <v>19.16</v>
      </c>
      <c r="AH22" s="23">
        <f t="shared" si="83"/>
        <v>282.75</v>
      </c>
      <c r="AJ22" s="3">
        <f t="shared" si="76"/>
        <v>282.75</v>
      </c>
      <c r="AL22" s="3">
        <f t="shared" si="44"/>
        <v>282.75</v>
      </c>
    </row>
    <row r="23" spans="1:38" ht="22.5" customHeight="1" x14ac:dyDescent="0.25">
      <c r="A23" s="56" t="s">
        <v>23</v>
      </c>
      <c r="B23" s="45"/>
      <c r="C23" s="58" t="s">
        <v>13</v>
      </c>
      <c r="D23" s="72">
        <v>770</v>
      </c>
      <c r="E23" s="73">
        <v>65</v>
      </c>
      <c r="F23" s="73">
        <v>12</v>
      </c>
      <c r="G23" s="81">
        <f t="shared" si="45"/>
        <v>255.56</v>
      </c>
      <c r="H23" s="52"/>
      <c r="I23" s="53">
        <f t="shared" si="77"/>
        <v>0</v>
      </c>
      <c r="J23" s="54">
        <f t="shared" si="78"/>
        <v>0</v>
      </c>
      <c r="K23" s="74"/>
      <c r="L23" s="70" t="s">
        <v>341</v>
      </c>
      <c r="M23" s="70" t="s">
        <v>342</v>
      </c>
      <c r="P23" s="78">
        <v>13</v>
      </c>
      <c r="Q23" s="69" t="str">
        <f t="shared" si="48"/>
        <v>-</v>
      </c>
      <c r="R23" s="3">
        <v>235</v>
      </c>
      <c r="S23" s="74"/>
      <c r="T23" s="35">
        <v>1.25</v>
      </c>
      <c r="U23" s="35">
        <f t="shared" si="65"/>
        <v>293.75</v>
      </c>
      <c r="V23" s="3">
        <f t="shared" si="66"/>
        <v>0.13</v>
      </c>
      <c r="W23" s="22">
        <f t="shared" si="79"/>
        <v>255.5625</v>
      </c>
      <c r="X23" s="3">
        <f t="shared" si="80"/>
        <v>255.56</v>
      </c>
      <c r="Y23" s="4"/>
      <c r="Z23" s="3">
        <v>9.64</v>
      </c>
      <c r="AA23" s="3">
        <f t="shared" si="69"/>
        <v>0</v>
      </c>
      <c r="AB23" s="3">
        <f t="shared" si="70"/>
        <v>0</v>
      </c>
      <c r="AC23" s="3">
        <f t="shared" si="71"/>
        <v>0.80333333333333334</v>
      </c>
      <c r="AD23" s="23">
        <f t="shared" si="81"/>
        <v>0.80300000000000005</v>
      </c>
      <c r="AE23" s="3">
        <f t="shared" si="73"/>
        <v>18.469000000000001</v>
      </c>
      <c r="AF23" s="23">
        <f t="shared" si="82"/>
        <v>18.47</v>
      </c>
      <c r="AH23" s="23">
        <f t="shared" si="83"/>
        <v>255.56</v>
      </c>
      <c r="AJ23" s="3">
        <f t="shared" si="76"/>
        <v>255.56</v>
      </c>
      <c r="AL23" s="3">
        <f t="shared" si="44"/>
        <v>255.56</v>
      </c>
    </row>
    <row r="24" spans="1:38" ht="22.5" customHeight="1" x14ac:dyDescent="0.25">
      <c r="A24" s="56" t="s">
        <v>24</v>
      </c>
      <c r="B24" s="45"/>
      <c r="C24" s="58" t="s">
        <v>12</v>
      </c>
      <c r="D24" s="72">
        <v>650</v>
      </c>
      <c r="E24" s="73" t="s">
        <v>40</v>
      </c>
      <c r="F24" s="73">
        <v>12</v>
      </c>
      <c r="G24" s="80">
        <f t="shared" si="45"/>
        <v>239.25</v>
      </c>
      <c r="H24" s="52"/>
      <c r="I24" s="53">
        <f t="shared" si="77"/>
        <v>0</v>
      </c>
      <c r="J24" s="54">
        <f t="shared" si="78"/>
        <v>0</v>
      </c>
      <c r="K24" s="74"/>
      <c r="L24" s="70" t="s">
        <v>343</v>
      </c>
      <c r="M24" s="70" t="s">
        <v>344</v>
      </c>
      <c r="P24" s="78">
        <v>13</v>
      </c>
      <c r="Q24" s="69" t="str">
        <f t="shared" si="48"/>
        <v>-</v>
      </c>
      <c r="R24" s="3">
        <v>220</v>
      </c>
      <c r="S24" s="74"/>
      <c r="T24" s="35">
        <v>1.25</v>
      </c>
      <c r="U24" s="35">
        <f t="shared" si="65"/>
        <v>275</v>
      </c>
      <c r="V24" s="3">
        <f t="shared" si="66"/>
        <v>0.13</v>
      </c>
      <c r="W24" s="22">
        <f t="shared" si="79"/>
        <v>239.25</v>
      </c>
      <c r="X24" s="3">
        <f t="shared" si="80"/>
        <v>239.25</v>
      </c>
      <c r="Y24" s="4"/>
      <c r="Z24" s="3">
        <v>8.1999999999999993</v>
      </c>
      <c r="AA24" s="3">
        <f t="shared" si="69"/>
        <v>0</v>
      </c>
      <c r="AB24" s="3">
        <f t="shared" si="70"/>
        <v>0</v>
      </c>
      <c r="AC24" s="3">
        <f t="shared" si="71"/>
        <v>0.68333333333333324</v>
      </c>
      <c r="AD24" s="23">
        <f t="shared" si="81"/>
        <v>0.68300000000000005</v>
      </c>
      <c r="AE24" s="3">
        <f t="shared" si="73"/>
        <v>15.709000000000001</v>
      </c>
      <c r="AF24" s="23">
        <f t="shared" si="82"/>
        <v>15.71</v>
      </c>
      <c r="AH24" s="23">
        <f t="shared" si="83"/>
        <v>239.25</v>
      </c>
      <c r="AJ24" s="3">
        <f t="shared" si="76"/>
        <v>239.25</v>
      </c>
      <c r="AL24" s="3">
        <f t="shared" si="44"/>
        <v>239.25</v>
      </c>
    </row>
    <row r="25" spans="1:38" ht="22.5" customHeight="1" x14ac:dyDescent="0.25">
      <c r="A25" s="56" t="s">
        <v>27</v>
      </c>
      <c r="B25" s="45"/>
      <c r="C25" s="58" t="s">
        <v>16</v>
      </c>
      <c r="D25" s="72">
        <v>800</v>
      </c>
      <c r="E25" s="73">
        <v>65</v>
      </c>
      <c r="F25" s="73">
        <v>12</v>
      </c>
      <c r="G25" s="80">
        <f t="shared" si="45"/>
        <v>266.44</v>
      </c>
      <c r="H25" s="52"/>
      <c r="I25" s="53">
        <f t="shared" si="77"/>
        <v>0</v>
      </c>
      <c r="J25" s="54">
        <f t="shared" si="78"/>
        <v>0</v>
      </c>
      <c r="K25" s="74"/>
      <c r="L25" s="70" t="s">
        <v>345</v>
      </c>
      <c r="M25" s="70" t="s">
        <v>346</v>
      </c>
      <c r="P25" s="78">
        <v>13</v>
      </c>
      <c r="Q25" s="69" t="str">
        <f t="shared" si="48"/>
        <v>-</v>
      </c>
      <c r="R25" s="3">
        <v>245</v>
      </c>
      <c r="S25" s="74"/>
      <c r="T25" s="35">
        <v>1.25</v>
      </c>
      <c r="U25" s="35">
        <f t="shared" si="65"/>
        <v>306.25</v>
      </c>
      <c r="V25" s="3">
        <f t="shared" si="66"/>
        <v>0.13</v>
      </c>
      <c r="W25" s="22">
        <f t="shared" si="79"/>
        <v>266.4375</v>
      </c>
      <c r="X25" s="3">
        <f t="shared" si="80"/>
        <v>266.44</v>
      </c>
      <c r="Y25" s="4"/>
      <c r="Z25" s="3">
        <v>10</v>
      </c>
      <c r="AA25" s="3">
        <f t="shared" si="69"/>
        <v>0</v>
      </c>
      <c r="AB25" s="3">
        <f t="shared" si="70"/>
        <v>0</v>
      </c>
      <c r="AC25" s="3">
        <f t="shared" si="71"/>
        <v>0.83333333333333337</v>
      </c>
      <c r="AD25" s="23">
        <f t="shared" si="81"/>
        <v>0.83299999999999996</v>
      </c>
      <c r="AE25" s="3">
        <f t="shared" si="73"/>
        <v>19.158999999999999</v>
      </c>
      <c r="AF25" s="23">
        <f t="shared" si="82"/>
        <v>19.16</v>
      </c>
      <c r="AH25" s="23">
        <f t="shared" si="83"/>
        <v>266.44</v>
      </c>
      <c r="AJ25" s="3">
        <f t="shared" si="76"/>
        <v>266.44</v>
      </c>
      <c r="AL25" s="3">
        <f t="shared" si="44"/>
        <v>266.44</v>
      </c>
    </row>
    <row r="26" spans="1:38" ht="17.25" customHeight="1" x14ac:dyDescent="0.25">
      <c r="A26" s="55"/>
      <c r="B26" s="45"/>
      <c r="C26" s="85" t="s">
        <v>312</v>
      </c>
      <c r="D26" s="85"/>
      <c r="E26" s="85"/>
      <c r="F26" s="85"/>
      <c r="G26" s="85"/>
      <c r="H26" s="85"/>
      <c r="I26" s="85"/>
      <c r="J26" s="85"/>
      <c r="O26" s="42" t="s">
        <v>289</v>
      </c>
      <c r="P26" s="78">
        <v>13</v>
      </c>
      <c r="Q26" s="69" t="str">
        <f t="shared" si="48"/>
        <v>-</v>
      </c>
      <c r="S26" s="74"/>
      <c r="Y26" s="4"/>
      <c r="AL26"/>
    </row>
    <row r="27" spans="1:38" ht="25.5" customHeight="1" x14ac:dyDescent="0.25">
      <c r="A27" s="56" t="s">
        <v>113</v>
      </c>
      <c r="B27" s="45"/>
      <c r="C27" s="58" t="s">
        <v>114</v>
      </c>
      <c r="D27" s="72">
        <v>850</v>
      </c>
      <c r="E27" s="73">
        <v>65</v>
      </c>
      <c r="F27" s="73">
        <v>12</v>
      </c>
      <c r="G27" s="81">
        <f t="shared" ref="G27:G30" si="84">AH27</f>
        <v>380.63</v>
      </c>
      <c r="H27" s="52"/>
      <c r="I27" s="53">
        <f t="shared" ref="I27:I29" si="85">H27*F27</f>
        <v>0</v>
      </c>
      <c r="J27" s="54">
        <f t="shared" ref="J27:J30" si="86">G27*I27</f>
        <v>0</v>
      </c>
      <c r="K27" s="74"/>
      <c r="L27" s="70" t="s">
        <v>347</v>
      </c>
      <c r="M27" s="70" t="s">
        <v>348</v>
      </c>
      <c r="P27" s="78">
        <v>13</v>
      </c>
      <c r="Q27" s="69" t="str">
        <f t="shared" si="48"/>
        <v>-</v>
      </c>
      <c r="R27" s="3">
        <v>350</v>
      </c>
      <c r="S27" s="74"/>
      <c r="T27" s="35">
        <v>1.25</v>
      </c>
      <c r="U27" s="35">
        <f>R27*T27</f>
        <v>437.5</v>
      </c>
      <c r="V27" s="3">
        <f>P27*0.01</f>
        <v>0.13</v>
      </c>
      <c r="W27" s="22">
        <f t="shared" ref="W27:W30" si="87">U27-(U27*V27)</f>
        <v>380.625</v>
      </c>
      <c r="X27" s="3">
        <f t="shared" ref="X27:X30" si="88">ROUND(W27,2)</f>
        <v>380.63</v>
      </c>
      <c r="Y27" s="4"/>
      <c r="Z27" s="3">
        <v>10.6</v>
      </c>
      <c r="AA27" s="3">
        <f>H27*Z27</f>
        <v>0</v>
      </c>
      <c r="AB27" s="3">
        <f>AA27*$P$7</f>
        <v>0</v>
      </c>
      <c r="AC27" s="3">
        <f>Z27/F27</f>
        <v>0.8833333333333333</v>
      </c>
      <c r="AD27" s="23">
        <f>ROUND(AC27,3)</f>
        <v>0.88300000000000001</v>
      </c>
      <c r="AE27" s="3">
        <f>AD27*$P$7</f>
        <v>20.309000000000001</v>
      </c>
      <c r="AF27" s="23">
        <f>ROUND(AE27,2)</f>
        <v>20.309999999999999</v>
      </c>
      <c r="AH27" s="23">
        <f t="shared" ref="AH27:AH30" si="89">ROUND(AJ27,2)</f>
        <v>380.63</v>
      </c>
      <c r="AJ27" s="3">
        <f>IF($AC$3,AL27+AF27,AL27)</f>
        <v>380.63</v>
      </c>
      <c r="AL27" s="3">
        <f t="shared" si="44"/>
        <v>380.63</v>
      </c>
    </row>
    <row r="28" spans="1:38" ht="25.5" customHeight="1" x14ac:dyDescent="0.25">
      <c r="A28" s="56" t="s">
        <v>169</v>
      </c>
      <c r="B28" s="45"/>
      <c r="C28" s="58" t="s">
        <v>168</v>
      </c>
      <c r="D28" s="72">
        <v>900</v>
      </c>
      <c r="E28" s="73" t="s">
        <v>43</v>
      </c>
      <c r="F28" s="73">
        <v>12</v>
      </c>
      <c r="G28" s="81">
        <f t="shared" si="84"/>
        <v>413.25</v>
      </c>
      <c r="H28" s="52"/>
      <c r="I28" s="53">
        <f t="shared" si="85"/>
        <v>0</v>
      </c>
      <c r="J28" s="54">
        <f t="shared" si="86"/>
        <v>0</v>
      </c>
      <c r="K28" s="74"/>
      <c r="L28" s="70" t="s">
        <v>349</v>
      </c>
      <c r="M28" s="70" t="s">
        <v>350</v>
      </c>
      <c r="P28" s="78">
        <v>13</v>
      </c>
      <c r="Q28" s="69" t="str">
        <f t="shared" si="48"/>
        <v>-</v>
      </c>
      <c r="R28" s="3">
        <v>380</v>
      </c>
      <c r="S28" s="74"/>
      <c r="T28" s="35">
        <v>1.25</v>
      </c>
      <c r="U28" s="35">
        <f>R28*T28</f>
        <v>475</v>
      </c>
      <c r="V28" s="3">
        <f>P28*0.01</f>
        <v>0.13</v>
      </c>
      <c r="W28" s="22">
        <f t="shared" si="87"/>
        <v>413.25</v>
      </c>
      <c r="X28" s="3">
        <f t="shared" si="88"/>
        <v>413.25</v>
      </c>
      <c r="Y28" s="4"/>
      <c r="Z28" s="3">
        <v>11.2</v>
      </c>
      <c r="AA28" s="3">
        <f>H28*Z28</f>
        <v>0</v>
      </c>
      <c r="AB28" s="3">
        <f>AA28*$P$7</f>
        <v>0</v>
      </c>
      <c r="AC28" s="3">
        <f>Z28/F28</f>
        <v>0.93333333333333324</v>
      </c>
      <c r="AD28" s="23">
        <f>ROUND(AC28,3)</f>
        <v>0.93300000000000005</v>
      </c>
      <c r="AE28" s="3">
        <f>AD28*$P$7</f>
        <v>21.459</v>
      </c>
      <c r="AF28" s="23">
        <f>ROUND(AE28,2)</f>
        <v>21.46</v>
      </c>
      <c r="AH28" s="23">
        <f t="shared" si="89"/>
        <v>413.25</v>
      </c>
      <c r="AJ28" s="3">
        <f>IF($AC$3,AL28+AF28,AL28)</f>
        <v>413.25</v>
      </c>
      <c r="AL28" s="3">
        <f t="shared" si="44"/>
        <v>413.25</v>
      </c>
    </row>
    <row r="29" spans="1:38" ht="25.5" customHeight="1" x14ac:dyDescent="0.25">
      <c r="A29" s="56" t="s">
        <v>170</v>
      </c>
      <c r="B29" s="45"/>
      <c r="C29" s="58" t="s">
        <v>171</v>
      </c>
      <c r="D29" s="72">
        <v>900</v>
      </c>
      <c r="E29" s="73" t="s">
        <v>43</v>
      </c>
      <c r="F29" s="73">
        <v>12</v>
      </c>
      <c r="G29" s="81">
        <f t="shared" si="84"/>
        <v>494.81</v>
      </c>
      <c r="H29" s="52"/>
      <c r="I29" s="53">
        <f t="shared" si="85"/>
        <v>0</v>
      </c>
      <c r="J29" s="54">
        <f t="shared" si="86"/>
        <v>0</v>
      </c>
      <c r="K29" s="74"/>
      <c r="L29" s="70" t="s">
        <v>351</v>
      </c>
      <c r="M29" s="70" t="s">
        <v>352</v>
      </c>
      <c r="P29" s="78">
        <v>13</v>
      </c>
      <c r="Q29" s="69" t="str">
        <f t="shared" si="48"/>
        <v>-</v>
      </c>
      <c r="R29" s="3">
        <v>455</v>
      </c>
      <c r="S29" s="74"/>
      <c r="T29" s="35">
        <v>1.25</v>
      </c>
      <c r="U29" s="35">
        <f>R29*T29</f>
        <v>568.75</v>
      </c>
      <c r="V29" s="3">
        <f>P29*0.01</f>
        <v>0.13</v>
      </c>
      <c r="W29" s="22">
        <f t="shared" si="87"/>
        <v>494.8125</v>
      </c>
      <c r="X29" s="3">
        <f t="shared" si="88"/>
        <v>494.81</v>
      </c>
      <c r="Y29" s="4"/>
      <c r="Z29" s="3">
        <v>11.2</v>
      </c>
      <c r="AA29" s="3">
        <f>H29*Z29</f>
        <v>0</v>
      </c>
      <c r="AB29" s="3">
        <f>AA29*$P$7</f>
        <v>0</v>
      </c>
      <c r="AC29" s="3">
        <f>Z29/F29</f>
        <v>0.93333333333333324</v>
      </c>
      <c r="AD29" s="23">
        <f>ROUND(AC29,3)</f>
        <v>0.93300000000000005</v>
      </c>
      <c r="AE29" s="3">
        <f>AD29*$P$7</f>
        <v>21.459</v>
      </c>
      <c r="AF29" s="23">
        <f>ROUND(AE29,2)</f>
        <v>21.46</v>
      </c>
      <c r="AH29" s="23">
        <f t="shared" si="89"/>
        <v>494.81</v>
      </c>
      <c r="AJ29" s="3">
        <f>IF($AC$3,AL29+AF29,AL29)</f>
        <v>494.81</v>
      </c>
      <c r="AL29" s="3">
        <f t="shared" si="44"/>
        <v>494.81</v>
      </c>
    </row>
    <row r="30" spans="1:38" ht="25.5" customHeight="1" x14ac:dyDescent="0.25">
      <c r="A30" s="56" t="s">
        <v>29</v>
      </c>
      <c r="B30" s="45"/>
      <c r="C30" s="58" t="s">
        <v>17</v>
      </c>
      <c r="D30" s="72">
        <v>800</v>
      </c>
      <c r="E30" s="73">
        <v>65</v>
      </c>
      <c r="F30" s="73">
        <v>12</v>
      </c>
      <c r="G30" s="81">
        <f t="shared" si="84"/>
        <v>315.38</v>
      </c>
      <c r="H30" s="52"/>
      <c r="I30" s="53">
        <f>H30*F30</f>
        <v>0</v>
      </c>
      <c r="J30" s="54">
        <f t="shared" si="86"/>
        <v>0</v>
      </c>
      <c r="K30" s="74"/>
      <c r="L30" s="70" t="s">
        <v>353</v>
      </c>
      <c r="M30" s="70" t="s">
        <v>354</v>
      </c>
      <c r="P30" s="78">
        <v>13</v>
      </c>
      <c r="Q30" s="69" t="str">
        <f t="shared" si="48"/>
        <v>-</v>
      </c>
      <c r="R30" s="3">
        <v>290</v>
      </c>
      <c r="S30" s="74"/>
      <c r="T30" s="35">
        <v>1.25</v>
      </c>
      <c r="U30" s="35">
        <f>R30*T30</f>
        <v>362.5</v>
      </c>
      <c r="V30" s="3">
        <f>P30*0.01</f>
        <v>0.13</v>
      </c>
      <c r="W30" s="22">
        <f t="shared" si="87"/>
        <v>315.375</v>
      </c>
      <c r="X30" s="3">
        <f t="shared" si="88"/>
        <v>315.38</v>
      </c>
      <c r="Y30" s="4"/>
      <c r="Z30" s="3">
        <v>10</v>
      </c>
      <c r="AA30" s="3">
        <f>H30*Z30</f>
        <v>0</v>
      </c>
      <c r="AB30" s="3">
        <f>AA30*$P$7</f>
        <v>0</v>
      </c>
      <c r="AC30" s="3">
        <f>Z30/F30</f>
        <v>0.83333333333333337</v>
      </c>
      <c r="AD30" s="23">
        <f t="shared" ref="AD30" si="90">ROUND(AC30,3)</f>
        <v>0.83299999999999996</v>
      </c>
      <c r="AE30" s="3">
        <f>AD30*$P$7</f>
        <v>19.158999999999999</v>
      </c>
      <c r="AF30" s="23">
        <f t="shared" ref="AF30" si="91">ROUND(AE30,2)</f>
        <v>19.16</v>
      </c>
      <c r="AH30" s="23">
        <f t="shared" si="89"/>
        <v>315.38</v>
      </c>
      <c r="AJ30" s="3">
        <f>IF($AC$3,AL30+AF30,AL30)</f>
        <v>315.38</v>
      </c>
      <c r="AL30" s="3">
        <f t="shared" si="44"/>
        <v>315.38</v>
      </c>
    </row>
    <row r="31" spans="1:38" ht="17.25" customHeight="1" x14ac:dyDescent="0.25">
      <c r="A31" s="55"/>
      <c r="B31" s="45"/>
      <c r="C31" s="85" t="s">
        <v>301</v>
      </c>
      <c r="D31" s="85"/>
      <c r="E31" s="85"/>
      <c r="F31" s="85"/>
      <c r="G31" s="85"/>
      <c r="H31" s="85"/>
      <c r="I31" s="85"/>
      <c r="J31" s="85"/>
      <c r="O31" s="42" t="s">
        <v>283</v>
      </c>
      <c r="P31" s="78">
        <v>13</v>
      </c>
      <c r="Q31" s="69" t="str">
        <f t="shared" si="48"/>
        <v>-</v>
      </c>
      <c r="S31" s="74"/>
      <c r="Y31" s="4"/>
      <c r="AL31"/>
    </row>
    <row r="32" spans="1:38" ht="25.5" customHeight="1" x14ac:dyDescent="0.25">
      <c r="A32" s="56" t="s">
        <v>33</v>
      </c>
      <c r="B32" s="45"/>
      <c r="C32" s="58" t="s">
        <v>32</v>
      </c>
      <c r="D32" s="72">
        <v>400</v>
      </c>
      <c r="E32" s="73" t="s">
        <v>41</v>
      </c>
      <c r="F32" s="73">
        <v>12</v>
      </c>
      <c r="G32" s="80">
        <f t="shared" ref="G32:G34" si="92">AH32</f>
        <v>168.56</v>
      </c>
      <c r="H32" s="52"/>
      <c r="I32" s="53">
        <f>H32*F32</f>
        <v>0</v>
      </c>
      <c r="J32" s="54">
        <f t="shared" ref="J32:J34" si="93">G32*I32</f>
        <v>0</v>
      </c>
      <c r="K32" s="74"/>
      <c r="L32" s="70" t="s">
        <v>355</v>
      </c>
      <c r="M32" s="70" t="s">
        <v>356</v>
      </c>
      <c r="P32" s="78">
        <v>13</v>
      </c>
      <c r="Q32" s="69" t="str">
        <f t="shared" si="48"/>
        <v>-</v>
      </c>
      <c r="R32" s="3">
        <v>155</v>
      </c>
      <c r="S32" s="74"/>
      <c r="T32" s="35">
        <v>1.25</v>
      </c>
      <c r="U32" s="35">
        <f>R32*T32</f>
        <v>193.75</v>
      </c>
      <c r="V32" s="3">
        <f>P32*0.01</f>
        <v>0.13</v>
      </c>
      <c r="W32" s="22">
        <f t="shared" ref="W32:W34" si="94">U32-(U32*V32)</f>
        <v>168.5625</v>
      </c>
      <c r="X32" s="3">
        <f t="shared" ref="X32:X34" si="95">ROUND(W32,2)</f>
        <v>168.56</v>
      </c>
      <c r="Y32" s="4"/>
      <c r="Z32" s="3">
        <v>5.2</v>
      </c>
      <c r="AA32" s="3">
        <f>H32*Z32</f>
        <v>0</v>
      </c>
      <c r="AB32" s="3">
        <f>AA32*$P$7</f>
        <v>0</v>
      </c>
      <c r="AC32" s="3">
        <f>Z32/F32</f>
        <v>0.43333333333333335</v>
      </c>
      <c r="AD32" s="23">
        <f t="shared" ref="AD32:AD34" si="96">ROUND(AC32,3)</f>
        <v>0.433</v>
      </c>
      <c r="AE32" s="3">
        <f>AD32*$P$7</f>
        <v>9.9589999999999996</v>
      </c>
      <c r="AF32" s="23">
        <f t="shared" ref="AF32:AF34" si="97">ROUND(AE32,2)</f>
        <v>9.9600000000000009</v>
      </c>
      <c r="AH32" s="23">
        <f t="shared" ref="AH32:AH34" si="98">ROUND(AJ32,2)</f>
        <v>168.56</v>
      </c>
      <c r="AJ32" s="3">
        <f>IF($AC$3,AL32+AF32,AL32)</f>
        <v>168.56</v>
      </c>
      <c r="AL32" s="3">
        <f t="shared" si="44"/>
        <v>168.56</v>
      </c>
    </row>
    <row r="33" spans="1:38" ht="25.5" customHeight="1" x14ac:dyDescent="0.25">
      <c r="A33" s="56" t="s">
        <v>30</v>
      </c>
      <c r="B33" s="45"/>
      <c r="C33" s="58" t="s">
        <v>31</v>
      </c>
      <c r="D33" s="72">
        <v>600</v>
      </c>
      <c r="E33" s="73" t="s">
        <v>42</v>
      </c>
      <c r="F33" s="73">
        <v>12</v>
      </c>
      <c r="G33" s="80">
        <f t="shared" si="92"/>
        <v>217.5</v>
      </c>
      <c r="H33" s="52"/>
      <c r="I33" s="53">
        <f>H33*F33</f>
        <v>0</v>
      </c>
      <c r="J33" s="54">
        <f t="shared" si="93"/>
        <v>0</v>
      </c>
      <c r="K33" s="74"/>
      <c r="L33" s="70" t="s">
        <v>357</v>
      </c>
      <c r="M33" s="70" t="s">
        <v>358</v>
      </c>
      <c r="P33" s="78">
        <v>13</v>
      </c>
      <c r="Q33" s="69" t="str">
        <f t="shared" si="48"/>
        <v>-</v>
      </c>
      <c r="R33" s="3">
        <v>200</v>
      </c>
      <c r="S33" s="74"/>
      <c r="T33" s="35">
        <v>1.25</v>
      </c>
      <c r="U33" s="35">
        <f>R33*T33</f>
        <v>250</v>
      </c>
      <c r="V33" s="3">
        <f>P33*0.01</f>
        <v>0.13</v>
      </c>
      <c r="W33" s="22">
        <f t="shared" si="94"/>
        <v>217.5</v>
      </c>
      <c r="X33" s="3">
        <f t="shared" si="95"/>
        <v>217.5</v>
      </c>
      <c r="Y33" s="4"/>
      <c r="Z33" s="3">
        <v>7.6</v>
      </c>
      <c r="AA33" s="3">
        <f>H33*Z33</f>
        <v>0</v>
      </c>
      <c r="AB33" s="3">
        <f>AA33*$P$7</f>
        <v>0</v>
      </c>
      <c r="AC33" s="3">
        <f>Z33/F33</f>
        <v>0.6333333333333333</v>
      </c>
      <c r="AD33" s="23">
        <f t="shared" si="96"/>
        <v>0.63300000000000001</v>
      </c>
      <c r="AE33" s="3">
        <f>AD33*$P$7</f>
        <v>14.559000000000001</v>
      </c>
      <c r="AF33" s="23">
        <f t="shared" si="97"/>
        <v>14.56</v>
      </c>
      <c r="AH33" s="23">
        <f t="shared" si="98"/>
        <v>217.5</v>
      </c>
      <c r="AJ33" s="3">
        <f>IF($AC$3,AL33+AF33,AL33)</f>
        <v>217.5</v>
      </c>
      <c r="AL33" s="3">
        <f t="shared" si="44"/>
        <v>217.5</v>
      </c>
    </row>
    <row r="34" spans="1:38" ht="25.5" customHeight="1" x14ac:dyDescent="0.25">
      <c r="A34" s="56" t="s">
        <v>28</v>
      </c>
      <c r="B34" s="45"/>
      <c r="C34" s="58" t="s">
        <v>13</v>
      </c>
      <c r="D34" s="72">
        <v>770</v>
      </c>
      <c r="E34" s="73">
        <v>65</v>
      </c>
      <c r="F34" s="73">
        <v>12</v>
      </c>
      <c r="G34" s="81">
        <f t="shared" si="92"/>
        <v>255.56</v>
      </c>
      <c r="H34" s="52"/>
      <c r="I34" s="53">
        <f>H34*F34</f>
        <v>0</v>
      </c>
      <c r="J34" s="54">
        <f t="shared" si="93"/>
        <v>0</v>
      </c>
      <c r="K34" s="74"/>
      <c r="L34" s="70" t="s">
        <v>359</v>
      </c>
      <c r="M34" s="70" t="s">
        <v>360</v>
      </c>
      <c r="P34" s="78">
        <v>13</v>
      </c>
      <c r="Q34" s="69" t="str">
        <f t="shared" si="48"/>
        <v>-</v>
      </c>
      <c r="R34" s="3">
        <v>235</v>
      </c>
      <c r="S34" s="74"/>
      <c r="T34" s="35">
        <v>1.25</v>
      </c>
      <c r="U34" s="35">
        <f>R34*T34</f>
        <v>293.75</v>
      </c>
      <c r="V34" s="3">
        <f>P34*0.01</f>
        <v>0.13</v>
      </c>
      <c r="W34" s="22">
        <f t="shared" si="94"/>
        <v>255.5625</v>
      </c>
      <c r="X34" s="3">
        <f t="shared" si="95"/>
        <v>255.56</v>
      </c>
      <c r="Y34" s="4"/>
      <c r="Z34" s="3">
        <v>9.64</v>
      </c>
      <c r="AA34" s="3">
        <f>H34*Z34</f>
        <v>0</v>
      </c>
      <c r="AB34" s="3">
        <f>AA34*$P$7</f>
        <v>0</v>
      </c>
      <c r="AC34" s="3">
        <f>Z34/F34</f>
        <v>0.80333333333333334</v>
      </c>
      <c r="AD34" s="23">
        <f t="shared" si="96"/>
        <v>0.80300000000000005</v>
      </c>
      <c r="AE34" s="3">
        <f>AD34*$P$7</f>
        <v>18.469000000000001</v>
      </c>
      <c r="AF34" s="23">
        <f t="shared" si="97"/>
        <v>18.47</v>
      </c>
      <c r="AH34" s="23">
        <f t="shared" si="98"/>
        <v>255.56</v>
      </c>
      <c r="AJ34" s="3">
        <f>IF($AC$3,AL34+AF34,AL34)</f>
        <v>255.56</v>
      </c>
      <c r="AL34" s="3">
        <f t="shared" si="44"/>
        <v>255.56</v>
      </c>
    </row>
    <row r="35" spans="1:38" ht="17.25" customHeight="1" x14ac:dyDescent="0.25">
      <c r="A35" s="55"/>
      <c r="B35" s="45"/>
      <c r="C35" s="85" t="s">
        <v>302</v>
      </c>
      <c r="D35" s="85"/>
      <c r="E35" s="85"/>
      <c r="F35" s="85"/>
      <c r="G35" s="85"/>
      <c r="H35" s="85"/>
      <c r="I35" s="85"/>
      <c r="J35" s="85"/>
      <c r="O35" s="42" t="s">
        <v>290</v>
      </c>
      <c r="P35" s="78">
        <v>13</v>
      </c>
      <c r="Q35" s="69" t="str">
        <f t="shared" si="48"/>
        <v>-</v>
      </c>
      <c r="S35" s="74"/>
      <c r="Y35" s="4"/>
      <c r="AL35"/>
    </row>
    <row r="36" spans="1:38" ht="25.5" customHeight="1" x14ac:dyDescent="0.25">
      <c r="A36" s="56" t="s">
        <v>175</v>
      </c>
      <c r="B36" s="45"/>
      <c r="C36" s="58" t="s">
        <v>6</v>
      </c>
      <c r="D36" s="72">
        <v>350</v>
      </c>
      <c r="E36" s="73" t="s">
        <v>43</v>
      </c>
      <c r="F36" s="73">
        <v>12</v>
      </c>
      <c r="G36" s="80">
        <f t="shared" ref="G36" si="99">AH36</f>
        <v>108.75</v>
      </c>
      <c r="H36" s="52"/>
      <c r="I36" s="53">
        <f>H36*F36</f>
        <v>0</v>
      </c>
      <c r="J36" s="54">
        <f t="shared" ref="J36" si="100">G36*I36</f>
        <v>0</v>
      </c>
      <c r="K36" s="74"/>
      <c r="L36" s="70" t="s">
        <v>361</v>
      </c>
      <c r="M36" s="70" t="s">
        <v>362</v>
      </c>
      <c r="P36" s="78">
        <v>13</v>
      </c>
      <c r="Q36" s="69" t="str">
        <f t="shared" si="48"/>
        <v>-</v>
      </c>
      <c r="R36" s="3">
        <v>100</v>
      </c>
      <c r="S36" s="74"/>
      <c r="T36" s="35">
        <v>1.25</v>
      </c>
      <c r="U36" s="35">
        <f>R36*T36</f>
        <v>125</v>
      </c>
      <c r="V36" s="3">
        <f>P36*0.01</f>
        <v>0.13</v>
      </c>
      <c r="W36" s="22">
        <f t="shared" ref="W36" si="101">U36-(U36*V36)</f>
        <v>108.75</v>
      </c>
      <c r="X36" s="3">
        <f t="shared" ref="X36" si="102">ROUND(W36,2)</f>
        <v>108.75</v>
      </c>
      <c r="Y36" s="4"/>
      <c r="Z36" s="3">
        <v>4.55</v>
      </c>
      <c r="AA36" s="3">
        <f>H36*Z36</f>
        <v>0</v>
      </c>
      <c r="AB36" s="3">
        <f>AA36*$P$7</f>
        <v>0</v>
      </c>
      <c r="AC36" s="3">
        <f>Z36/F36</f>
        <v>0.37916666666666665</v>
      </c>
      <c r="AD36" s="23">
        <f t="shared" ref="AD36" si="103">ROUND(AC36,3)</f>
        <v>0.379</v>
      </c>
      <c r="AE36" s="3">
        <f>AD36*$P$7</f>
        <v>8.7170000000000005</v>
      </c>
      <c r="AF36" s="23">
        <f t="shared" ref="AF36" si="104">ROUND(AE36,2)</f>
        <v>8.7200000000000006</v>
      </c>
      <c r="AH36" s="23">
        <f t="shared" ref="AH36" si="105">ROUND(AJ36,2)</f>
        <v>108.75</v>
      </c>
      <c r="AJ36" s="3">
        <f>IF($AC$3,AL36+AF36,AL36)</f>
        <v>108.75</v>
      </c>
      <c r="AL36" s="3">
        <f t="shared" si="44"/>
        <v>108.75</v>
      </c>
    </row>
    <row r="37" spans="1:38" ht="17.25" customHeight="1" x14ac:dyDescent="0.25">
      <c r="A37" s="55"/>
      <c r="B37" s="45"/>
      <c r="C37" s="85" t="s">
        <v>303</v>
      </c>
      <c r="D37" s="85"/>
      <c r="E37" s="85"/>
      <c r="F37" s="85"/>
      <c r="G37" s="85"/>
      <c r="H37" s="85"/>
      <c r="I37" s="85"/>
      <c r="J37" s="85"/>
      <c r="O37" s="65" t="s">
        <v>292</v>
      </c>
      <c r="P37" s="78">
        <v>13</v>
      </c>
      <c r="Q37" s="69" t="str">
        <f t="shared" si="48"/>
        <v>-</v>
      </c>
      <c r="S37" s="74"/>
      <c r="Y37" s="4"/>
      <c r="AL37"/>
    </row>
    <row r="38" spans="1:38" ht="26.25" customHeight="1" x14ac:dyDescent="0.25">
      <c r="A38" s="56" t="s">
        <v>189</v>
      </c>
      <c r="B38" s="45"/>
      <c r="C38" s="58" t="s">
        <v>188</v>
      </c>
      <c r="D38" s="72">
        <v>80</v>
      </c>
      <c r="E38" s="73" t="s">
        <v>43</v>
      </c>
      <c r="F38" s="73">
        <v>12</v>
      </c>
      <c r="G38" s="80">
        <f t="shared" ref="G38:G130" si="106">AH38</f>
        <v>100.05</v>
      </c>
      <c r="H38" s="52"/>
      <c r="I38" s="53">
        <f t="shared" ref="I38:I51" si="107">H38*F38</f>
        <v>0</v>
      </c>
      <c r="J38" s="54">
        <f t="shared" ref="J38:J51" si="108">G38*I38</f>
        <v>0</v>
      </c>
      <c r="K38" s="74"/>
      <c r="L38" s="70" t="s">
        <v>363</v>
      </c>
      <c r="M38" s="70" t="s">
        <v>364</v>
      </c>
      <c r="P38" s="78">
        <v>13</v>
      </c>
      <c r="Q38" s="69" t="str">
        <f t="shared" si="48"/>
        <v>-</v>
      </c>
      <c r="R38" s="3">
        <v>92</v>
      </c>
      <c r="S38" s="74"/>
      <c r="T38" s="35">
        <v>1.25</v>
      </c>
      <c r="U38" s="35">
        <f t="shared" ref="U38:U51" si="109">R38*T38</f>
        <v>115</v>
      </c>
      <c r="V38" s="3">
        <f t="shared" ref="V38:V51" si="110">P38*0.01</f>
        <v>0.13</v>
      </c>
      <c r="W38" s="22">
        <f t="shared" ref="W38:W51" si="111">U38-(U38*V38)</f>
        <v>100.05</v>
      </c>
      <c r="X38" s="3">
        <f t="shared" ref="X38:X51" si="112">ROUND(W38,2)</f>
        <v>100.05</v>
      </c>
      <c r="Y38" s="4"/>
      <c r="Z38" s="3">
        <v>0.96</v>
      </c>
      <c r="AA38" s="3">
        <f t="shared" ref="AA38:AA51" si="113">H38*Z38</f>
        <v>0</v>
      </c>
      <c r="AB38" s="3">
        <f t="shared" ref="AB38:AB51" si="114">AA38*$P$7</f>
        <v>0</v>
      </c>
      <c r="AC38" s="3">
        <f t="shared" ref="AC38:AC51" si="115">Z38/F38</f>
        <v>0.08</v>
      </c>
      <c r="AD38" s="23">
        <f t="shared" ref="AD38:AD51" si="116">ROUND(AC38,3)</f>
        <v>0.08</v>
      </c>
      <c r="AE38" s="3">
        <f t="shared" ref="AE38:AE51" si="117">AD38*$P$7</f>
        <v>1.84</v>
      </c>
      <c r="AF38" s="23">
        <f t="shared" ref="AF38:AF51" si="118">ROUND(AE38,2)</f>
        <v>1.84</v>
      </c>
      <c r="AH38" s="23">
        <f t="shared" ref="AH38:AH51" si="119">ROUND(AJ38,2)</f>
        <v>100.05</v>
      </c>
      <c r="AJ38" s="3">
        <f t="shared" ref="AJ38:AJ51" si="120">IF($AC$3,AL38+AF38,AL38)</f>
        <v>100.05</v>
      </c>
      <c r="AL38" s="3">
        <f t="shared" si="44"/>
        <v>100.05</v>
      </c>
    </row>
    <row r="39" spans="1:38" ht="26.25" customHeight="1" x14ac:dyDescent="0.25">
      <c r="A39" s="56" t="s">
        <v>190</v>
      </c>
      <c r="B39" s="45"/>
      <c r="C39" s="58" t="s">
        <v>193</v>
      </c>
      <c r="D39" s="72">
        <v>80</v>
      </c>
      <c r="E39" s="73" t="s">
        <v>43</v>
      </c>
      <c r="F39" s="73">
        <v>12</v>
      </c>
      <c r="G39" s="80">
        <f t="shared" si="106"/>
        <v>92.44</v>
      </c>
      <c r="H39" s="52"/>
      <c r="I39" s="53">
        <f t="shared" si="107"/>
        <v>0</v>
      </c>
      <c r="J39" s="54">
        <f t="shared" si="108"/>
        <v>0</v>
      </c>
      <c r="K39" s="74"/>
      <c r="L39" s="70" t="s">
        <v>365</v>
      </c>
      <c r="M39" s="70" t="s">
        <v>366</v>
      </c>
      <c r="P39" s="78">
        <v>13</v>
      </c>
      <c r="Q39" s="69" t="str">
        <f t="shared" si="48"/>
        <v>-</v>
      </c>
      <c r="R39" s="3">
        <v>85</v>
      </c>
      <c r="S39" s="74"/>
      <c r="T39" s="35">
        <v>1.25</v>
      </c>
      <c r="U39" s="35">
        <f t="shared" si="109"/>
        <v>106.25</v>
      </c>
      <c r="V39" s="3">
        <f t="shared" si="110"/>
        <v>0.13</v>
      </c>
      <c r="W39" s="22">
        <f t="shared" si="111"/>
        <v>92.4375</v>
      </c>
      <c r="X39" s="3">
        <f t="shared" si="112"/>
        <v>92.44</v>
      </c>
      <c r="Y39" s="4"/>
      <c r="Z39" s="3">
        <v>0.96</v>
      </c>
      <c r="AA39" s="3">
        <f t="shared" si="113"/>
        <v>0</v>
      </c>
      <c r="AB39" s="3">
        <f t="shared" si="114"/>
        <v>0</v>
      </c>
      <c r="AC39" s="3">
        <f t="shared" si="115"/>
        <v>0.08</v>
      </c>
      <c r="AD39" s="23">
        <f t="shared" si="116"/>
        <v>0.08</v>
      </c>
      <c r="AE39" s="3">
        <f t="shared" si="117"/>
        <v>1.84</v>
      </c>
      <c r="AF39" s="23">
        <f t="shared" si="118"/>
        <v>1.84</v>
      </c>
      <c r="AH39" s="23">
        <f t="shared" si="119"/>
        <v>92.44</v>
      </c>
      <c r="AJ39" s="3">
        <f t="shared" si="120"/>
        <v>92.44</v>
      </c>
      <c r="AL39" s="3">
        <f t="shared" si="44"/>
        <v>92.44</v>
      </c>
    </row>
    <row r="40" spans="1:38" ht="26.25" customHeight="1" x14ac:dyDescent="0.25">
      <c r="A40" s="56" t="s">
        <v>191</v>
      </c>
      <c r="B40" s="45"/>
      <c r="C40" s="58" t="s">
        <v>194</v>
      </c>
      <c r="D40" s="72">
        <v>80</v>
      </c>
      <c r="E40" s="73" t="s">
        <v>43</v>
      </c>
      <c r="F40" s="73">
        <v>12</v>
      </c>
      <c r="G40" s="80">
        <f t="shared" si="106"/>
        <v>97.88</v>
      </c>
      <c r="H40" s="52"/>
      <c r="I40" s="53">
        <f t="shared" si="107"/>
        <v>0</v>
      </c>
      <c r="J40" s="54">
        <f t="shared" si="108"/>
        <v>0</v>
      </c>
      <c r="K40" s="74"/>
      <c r="L40" s="70" t="s">
        <v>367</v>
      </c>
      <c r="M40" s="70" t="s">
        <v>368</v>
      </c>
      <c r="P40" s="78">
        <v>13</v>
      </c>
      <c r="Q40" s="69" t="str">
        <f t="shared" si="48"/>
        <v>-</v>
      </c>
      <c r="R40" s="3">
        <v>90</v>
      </c>
      <c r="S40" s="74"/>
      <c r="T40" s="35">
        <v>1.25</v>
      </c>
      <c r="U40" s="35">
        <f t="shared" si="109"/>
        <v>112.5</v>
      </c>
      <c r="V40" s="3">
        <f t="shared" si="110"/>
        <v>0.13</v>
      </c>
      <c r="W40" s="22">
        <f t="shared" si="111"/>
        <v>97.875</v>
      </c>
      <c r="X40" s="3">
        <f t="shared" si="112"/>
        <v>97.88</v>
      </c>
      <c r="Y40" s="4"/>
      <c r="Z40" s="3">
        <v>0.96</v>
      </c>
      <c r="AA40" s="3">
        <f t="shared" si="113"/>
        <v>0</v>
      </c>
      <c r="AB40" s="3">
        <f t="shared" si="114"/>
        <v>0</v>
      </c>
      <c r="AC40" s="3">
        <f t="shared" si="115"/>
        <v>0.08</v>
      </c>
      <c r="AD40" s="23">
        <f t="shared" si="116"/>
        <v>0.08</v>
      </c>
      <c r="AE40" s="3">
        <f t="shared" si="117"/>
        <v>1.84</v>
      </c>
      <c r="AF40" s="23">
        <f t="shared" si="118"/>
        <v>1.84</v>
      </c>
      <c r="AH40" s="23">
        <f t="shared" si="119"/>
        <v>97.88</v>
      </c>
      <c r="AJ40" s="3">
        <f t="shared" si="120"/>
        <v>97.88</v>
      </c>
      <c r="AL40" s="3">
        <f t="shared" si="44"/>
        <v>97.88</v>
      </c>
    </row>
    <row r="41" spans="1:38" ht="26.25" customHeight="1" x14ac:dyDescent="0.25">
      <c r="A41" s="56" t="s">
        <v>192</v>
      </c>
      <c r="B41" s="45"/>
      <c r="C41" s="58" t="s">
        <v>195</v>
      </c>
      <c r="D41" s="72">
        <v>80</v>
      </c>
      <c r="E41" s="73" t="s">
        <v>43</v>
      </c>
      <c r="F41" s="73">
        <v>12</v>
      </c>
      <c r="G41" s="80">
        <f t="shared" si="106"/>
        <v>97.88</v>
      </c>
      <c r="H41" s="52"/>
      <c r="I41" s="53">
        <f t="shared" si="107"/>
        <v>0</v>
      </c>
      <c r="J41" s="54">
        <f t="shared" si="108"/>
        <v>0</v>
      </c>
      <c r="K41" s="74"/>
      <c r="L41" s="70" t="s">
        <v>369</v>
      </c>
      <c r="M41" s="70" t="s">
        <v>370</v>
      </c>
      <c r="P41" s="78">
        <v>13</v>
      </c>
      <c r="Q41" s="69" t="str">
        <f t="shared" si="48"/>
        <v>-</v>
      </c>
      <c r="R41" s="3">
        <v>90</v>
      </c>
      <c r="S41" s="74"/>
      <c r="T41" s="35">
        <v>1.25</v>
      </c>
      <c r="U41" s="35">
        <f t="shared" si="109"/>
        <v>112.5</v>
      </c>
      <c r="V41" s="3">
        <f t="shared" si="110"/>
        <v>0.13</v>
      </c>
      <c r="W41" s="22">
        <f t="shared" si="111"/>
        <v>97.875</v>
      </c>
      <c r="X41" s="3">
        <f t="shared" si="112"/>
        <v>97.88</v>
      </c>
      <c r="Y41" s="4"/>
      <c r="Z41" s="3">
        <v>0.96</v>
      </c>
      <c r="AA41" s="3">
        <f t="shared" si="113"/>
        <v>0</v>
      </c>
      <c r="AB41" s="3">
        <f t="shared" si="114"/>
        <v>0</v>
      </c>
      <c r="AC41" s="3">
        <f t="shared" si="115"/>
        <v>0.08</v>
      </c>
      <c r="AD41" s="23">
        <f t="shared" si="116"/>
        <v>0.08</v>
      </c>
      <c r="AE41" s="3">
        <f t="shared" si="117"/>
        <v>1.84</v>
      </c>
      <c r="AF41" s="23">
        <f t="shared" si="118"/>
        <v>1.84</v>
      </c>
      <c r="AH41" s="23">
        <f t="shared" si="119"/>
        <v>97.88</v>
      </c>
      <c r="AJ41" s="3">
        <f t="shared" si="120"/>
        <v>97.88</v>
      </c>
      <c r="AL41" s="3">
        <f t="shared" si="44"/>
        <v>97.88</v>
      </c>
    </row>
    <row r="42" spans="1:38" ht="26.25" customHeight="1" x14ac:dyDescent="0.25">
      <c r="A42" s="56" t="s">
        <v>164</v>
      </c>
      <c r="B42" s="45"/>
      <c r="C42" s="58" t="s">
        <v>211</v>
      </c>
      <c r="D42" s="72">
        <v>550</v>
      </c>
      <c r="E42" s="73" t="s">
        <v>43</v>
      </c>
      <c r="F42" s="73">
        <v>20</v>
      </c>
      <c r="G42" s="81">
        <f t="shared" si="106"/>
        <v>228.38</v>
      </c>
      <c r="H42" s="52"/>
      <c r="I42" s="53">
        <f t="shared" si="107"/>
        <v>0</v>
      </c>
      <c r="J42" s="54">
        <f t="shared" si="108"/>
        <v>0</v>
      </c>
      <c r="K42" s="74"/>
      <c r="L42" s="70" t="s">
        <v>371</v>
      </c>
      <c r="M42" s="70" t="s">
        <v>372</v>
      </c>
      <c r="P42" s="78">
        <v>13</v>
      </c>
      <c r="Q42" s="69" t="str">
        <f t="shared" si="48"/>
        <v>-</v>
      </c>
      <c r="R42" s="3">
        <v>210</v>
      </c>
      <c r="S42" s="74"/>
      <c r="T42" s="35">
        <v>1.25</v>
      </c>
      <c r="U42" s="35">
        <f t="shared" si="109"/>
        <v>262.5</v>
      </c>
      <c r="V42" s="3">
        <f t="shared" si="110"/>
        <v>0.13</v>
      </c>
      <c r="W42" s="22">
        <f t="shared" si="111"/>
        <v>228.375</v>
      </c>
      <c r="X42" s="3">
        <f t="shared" si="112"/>
        <v>228.38</v>
      </c>
      <c r="Y42" s="77"/>
      <c r="Z42" s="3">
        <v>11.4</v>
      </c>
      <c r="AA42" s="3">
        <f t="shared" si="113"/>
        <v>0</v>
      </c>
      <c r="AB42" s="3">
        <f t="shared" si="114"/>
        <v>0</v>
      </c>
      <c r="AC42" s="3">
        <f t="shared" si="115"/>
        <v>0.57000000000000006</v>
      </c>
      <c r="AD42" s="23">
        <f t="shared" si="116"/>
        <v>0.56999999999999995</v>
      </c>
      <c r="AE42" s="3">
        <f t="shared" si="117"/>
        <v>13.11</v>
      </c>
      <c r="AF42" s="23">
        <f t="shared" si="118"/>
        <v>13.11</v>
      </c>
      <c r="AH42" s="23">
        <f t="shared" si="119"/>
        <v>228.38</v>
      </c>
      <c r="AJ42" s="3">
        <f t="shared" si="120"/>
        <v>228.38</v>
      </c>
      <c r="AL42" s="3">
        <f t="shared" si="44"/>
        <v>228.38</v>
      </c>
    </row>
    <row r="43" spans="1:38" ht="26.25" customHeight="1" x14ac:dyDescent="0.25">
      <c r="A43" s="56" t="s">
        <v>46</v>
      </c>
      <c r="B43" s="45"/>
      <c r="C43" s="58" t="s">
        <v>222</v>
      </c>
      <c r="D43" s="72">
        <v>430</v>
      </c>
      <c r="E43" s="73" t="s">
        <v>43</v>
      </c>
      <c r="F43" s="73">
        <v>24</v>
      </c>
      <c r="G43" s="81">
        <f t="shared" si="106"/>
        <v>114.19</v>
      </c>
      <c r="H43" s="52"/>
      <c r="I43" s="53">
        <f t="shared" si="107"/>
        <v>0</v>
      </c>
      <c r="J43" s="54">
        <f t="shared" si="108"/>
        <v>0</v>
      </c>
      <c r="K43" s="74"/>
      <c r="L43" s="70" t="s">
        <v>373</v>
      </c>
      <c r="M43" s="70" t="s">
        <v>374</v>
      </c>
      <c r="P43" s="78">
        <v>13</v>
      </c>
      <c r="Q43" s="69" t="str">
        <f t="shared" si="48"/>
        <v>-</v>
      </c>
      <c r="R43" s="3">
        <v>105</v>
      </c>
      <c r="S43" s="74"/>
      <c r="T43" s="35">
        <v>1.25</v>
      </c>
      <c r="U43" s="35">
        <f t="shared" si="109"/>
        <v>131.25</v>
      </c>
      <c r="V43" s="3">
        <f t="shared" si="110"/>
        <v>0.13</v>
      </c>
      <c r="W43" s="22">
        <f t="shared" si="111"/>
        <v>114.1875</v>
      </c>
      <c r="X43" s="3">
        <f t="shared" si="112"/>
        <v>114.19</v>
      </c>
      <c r="Y43" s="4"/>
      <c r="Z43" s="3">
        <v>10.72</v>
      </c>
      <c r="AA43" s="3">
        <f t="shared" si="113"/>
        <v>0</v>
      </c>
      <c r="AB43" s="3">
        <f t="shared" si="114"/>
        <v>0</v>
      </c>
      <c r="AC43" s="3">
        <f t="shared" si="115"/>
        <v>0.44666666666666671</v>
      </c>
      <c r="AD43" s="23">
        <f t="shared" si="116"/>
        <v>0.44700000000000001</v>
      </c>
      <c r="AE43" s="3">
        <f t="shared" si="117"/>
        <v>10.281000000000001</v>
      </c>
      <c r="AF43" s="23">
        <f t="shared" si="118"/>
        <v>10.28</v>
      </c>
      <c r="AH43" s="23">
        <f t="shared" si="119"/>
        <v>114.19</v>
      </c>
      <c r="AJ43" s="3">
        <f t="shared" si="120"/>
        <v>114.19</v>
      </c>
      <c r="AL43" s="3">
        <f t="shared" si="44"/>
        <v>114.19</v>
      </c>
    </row>
    <row r="44" spans="1:38" ht="26.25" customHeight="1" x14ac:dyDescent="0.25">
      <c r="A44" s="56" t="s">
        <v>47</v>
      </c>
      <c r="B44" s="45"/>
      <c r="C44" s="58" t="s">
        <v>223</v>
      </c>
      <c r="D44" s="72">
        <v>300</v>
      </c>
      <c r="E44" s="73" t="s">
        <v>43</v>
      </c>
      <c r="F44" s="73">
        <v>24</v>
      </c>
      <c r="G44" s="81">
        <f t="shared" si="106"/>
        <v>114.19</v>
      </c>
      <c r="H44" s="52"/>
      <c r="I44" s="53">
        <f t="shared" si="107"/>
        <v>0</v>
      </c>
      <c r="J44" s="54">
        <f t="shared" si="108"/>
        <v>0</v>
      </c>
      <c r="K44" s="74"/>
      <c r="L44" s="70" t="s">
        <v>375</v>
      </c>
      <c r="M44" s="70" t="s">
        <v>376</v>
      </c>
      <c r="P44" s="78">
        <v>13</v>
      </c>
      <c r="Q44" s="69" t="str">
        <f t="shared" si="48"/>
        <v>-</v>
      </c>
      <c r="R44" s="3">
        <v>105</v>
      </c>
      <c r="S44" s="74"/>
      <c r="T44" s="35">
        <v>1.25</v>
      </c>
      <c r="U44" s="35">
        <f t="shared" si="109"/>
        <v>131.25</v>
      </c>
      <c r="V44" s="3">
        <f t="shared" si="110"/>
        <v>0.13</v>
      </c>
      <c r="W44" s="22">
        <f t="shared" si="111"/>
        <v>114.1875</v>
      </c>
      <c r="X44" s="3">
        <f t="shared" si="112"/>
        <v>114.19</v>
      </c>
      <c r="Y44" s="4"/>
      <c r="Z44" s="3">
        <v>7.6</v>
      </c>
      <c r="AA44" s="3">
        <f t="shared" si="113"/>
        <v>0</v>
      </c>
      <c r="AB44" s="3">
        <f t="shared" si="114"/>
        <v>0</v>
      </c>
      <c r="AC44" s="3">
        <f t="shared" si="115"/>
        <v>0.31666666666666665</v>
      </c>
      <c r="AD44" s="23">
        <f t="shared" si="116"/>
        <v>0.317</v>
      </c>
      <c r="AE44" s="3">
        <f t="shared" si="117"/>
        <v>7.2910000000000004</v>
      </c>
      <c r="AF44" s="23">
        <f t="shared" si="118"/>
        <v>7.29</v>
      </c>
      <c r="AH44" s="23">
        <f t="shared" si="119"/>
        <v>114.19</v>
      </c>
      <c r="AJ44" s="3">
        <f t="shared" si="120"/>
        <v>114.19</v>
      </c>
      <c r="AL44" s="3">
        <f t="shared" si="44"/>
        <v>114.19</v>
      </c>
    </row>
    <row r="45" spans="1:38" ht="26.25" customHeight="1" x14ac:dyDescent="0.25">
      <c r="A45" s="56" t="s">
        <v>48</v>
      </c>
      <c r="B45" s="45"/>
      <c r="C45" s="58" t="s">
        <v>224</v>
      </c>
      <c r="D45" s="72">
        <v>300</v>
      </c>
      <c r="E45" s="73" t="s">
        <v>43</v>
      </c>
      <c r="F45" s="73">
        <v>24</v>
      </c>
      <c r="G45" s="81">
        <f t="shared" si="106"/>
        <v>108.75</v>
      </c>
      <c r="H45" s="52"/>
      <c r="I45" s="53">
        <f t="shared" si="107"/>
        <v>0</v>
      </c>
      <c r="J45" s="54">
        <f t="shared" si="108"/>
        <v>0</v>
      </c>
      <c r="K45" s="74"/>
      <c r="L45" s="70" t="s">
        <v>377</v>
      </c>
      <c r="M45" s="70" t="s">
        <v>378</v>
      </c>
      <c r="P45" s="78">
        <v>13</v>
      </c>
      <c r="Q45" s="69" t="str">
        <f t="shared" si="48"/>
        <v>-</v>
      </c>
      <c r="R45" s="3">
        <v>100</v>
      </c>
      <c r="S45" s="74"/>
      <c r="T45" s="35">
        <v>1.25</v>
      </c>
      <c r="U45" s="35">
        <f t="shared" si="109"/>
        <v>125</v>
      </c>
      <c r="V45" s="3">
        <f t="shared" si="110"/>
        <v>0.13</v>
      </c>
      <c r="W45" s="22">
        <f t="shared" si="111"/>
        <v>108.75</v>
      </c>
      <c r="X45" s="3">
        <f t="shared" si="112"/>
        <v>108.75</v>
      </c>
      <c r="Y45" s="4"/>
      <c r="Z45" s="3">
        <v>7.6</v>
      </c>
      <c r="AA45" s="3">
        <f t="shared" si="113"/>
        <v>0</v>
      </c>
      <c r="AB45" s="3">
        <f t="shared" si="114"/>
        <v>0</v>
      </c>
      <c r="AC45" s="3">
        <f t="shared" si="115"/>
        <v>0.31666666666666665</v>
      </c>
      <c r="AD45" s="23">
        <f t="shared" si="116"/>
        <v>0.317</v>
      </c>
      <c r="AE45" s="3">
        <f t="shared" si="117"/>
        <v>7.2910000000000004</v>
      </c>
      <c r="AF45" s="23">
        <f t="shared" si="118"/>
        <v>7.29</v>
      </c>
      <c r="AH45" s="23">
        <f t="shared" si="119"/>
        <v>108.75</v>
      </c>
      <c r="AJ45" s="3">
        <f t="shared" si="120"/>
        <v>108.75</v>
      </c>
      <c r="AL45" s="3">
        <f t="shared" si="44"/>
        <v>108.75</v>
      </c>
    </row>
    <row r="46" spans="1:38" ht="26.25" customHeight="1" x14ac:dyDescent="0.25">
      <c r="A46" s="56" t="s">
        <v>49</v>
      </c>
      <c r="B46" s="45"/>
      <c r="C46" s="58" t="s">
        <v>225</v>
      </c>
      <c r="D46" s="72">
        <v>300</v>
      </c>
      <c r="E46" s="73" t="s">
        <v>43</v>
      </c>
      <c r="F46" s="73">
        <v>24</v>
      </c>
      <c r="G46" s="81">
        <f t="shared" si="106"/>
        <v>108.75</v>
      </c>
      <c r="H46" s="52"/>
      <c r="I46" s="53">
        <f t="shared" si="107"/>
        <v>0</v>
      </c>
      <c r="J46" s="54">
        <f t="shared" si="108"/>
        <v>0</v>
      </c>
      <c r="K46" s="74"/>
      <c r="L46" s="70" t="s">
        <v>379</v>
      </c>
      <c r="M46" s="70" t="s">
        <v>380</v>
      </c>
      <c r="P46" s="78">
        <v>13</v>
      </c>
      <c r="Q46" s="69" t="str">
        <f t="shared" si="48"/>
        <v>-</v>
      </c>
      <c r="R46" s="3">
        <v>100</v>
      </c>
      <c r="S46" s="74"/>
      <c r="T46" s="35">
        <v>1.25</v>
      </c>
      <c r="U46" s="35">
        <f t="shared" si="109"/>
        <v>125</v>
      </c>
      <c r="V46" s="3">
        <f t="shared" si="110"/>
        <v>0.13</v>
      </c>
      <c r="W46" s="22">
        <f t="shared" si="111"/>
        <v>108.75</v>
      </c>
      <c r="X46" s="3">
        <f t="shared" si="112"/>
        <v>108.75</v>
      </c>
      <c r="Y46" s="4"/>
      <c r="Z46" s="3">
        <v>7.6</v>
      </c>
      <c r="AA46" s="3">
        <f t="shared" si="113"/>
        <v>0</v>
      </c>
      <c r="AB46" s="3">
        <f t="shared" si="114"/>
        <v>0</v>
      </c>
      <c r="AC46" s="3">
        <f t="shared" si="115"/>
        <v>0.31666666666666665</v>
      </c>
      <c r="AD46" s="23">
        <f t="shared" si="116"/>
        <v>0.317</v>
      </c>
      <c r="AE46" s="3">
        <f t="shared" si="117"/>
        <v>7.2910000000000004</v>
      </c>
      <c r="AF46" s="23">
        <f t="shared" si="118"/>
        <v>7.29</v>
      </c>
      <c r="AH46" s="23">
        <f t="shared" si="119"/>
        <v>108.75</v>
      </c>
      <c r="AJ46" s="3">
        <f t="shared" si="120"/>
        <v>108.75</v>
      </c>
      <c r="AL46" s="3">
        <f t="shared" si="44"/>
        <v>108.75</v>
      </c>
    </row>
    <row r="47" spans="1:38" ht="26.25" customHeight="1" x14ac:dyDescent="0.25">
      <c r="A47" s="56" t="s">
        <v>50</v>
      </c>
      <c r="B47" s="45"/>
      <c r="C47" s="58" t="s">
        <v>226</v>
      </c>
      <c r="D47" s="72">
        <v>300</v>
      </c>
      <c r="E47" s="73" t="s">
        <v>43</v>
      </c>
      <c r="F47" s="73">
        <v>24</v>
      </c>
      <c r="G47" s="81">
        <f t="shared" si="106"/>
        <v>103.31</v>
      </c>
      <c r="H47" s="52"/>
      <c r="I47" s="53">
        <f t="shared" si="107"/>
        <v>0</v>
      </c>
      <c r="J47" s="54">
        <f t="shared" si="108"/>
        <v>0</v>
      </c>
      <c r="K47" s="74"/>
      <c r="L47" s="70" t="s">
        <v>381</v>
      </c>
      <c r="M47" s="70" t="s">
        <v>382</v>
      </c>
      <c r="P47" s="78">
        <v>13</v>
      </c>
      <c r="Q47" s="69" t="str">
        <f t="shared" si="48"/>
        <v>-</v>
      </c>
      <c r="R47" s="3">
        <v>95</v>
      </c>
      <c r="S47" s="74"/>
      <c r="T47" s="35">
        <v>1.25</v>
      </c>
      <c r="U47" s="35">
        <f t="shared" si="109"/>
        <v>118.75</v>
      </c>
      <c r="V47" s="3">
        <f t="shared" si="110"/>
        <v>0.13</v>
      </c>
      <c r="W47" s="22">
        <f t="shared" si="111"/>
        <v>103.3125</v>
      </c>
      <c r="X47" s="3">
        <f t="shared" si="112"/>
        <v>103.31</v>
      </c>
      <c r="Y47" s="4"/>
      <c r="Z47" s="3">
        <v>7.6</v>
      </c>
      <c r="AA47" s="3">
        <f t="shared" si="113"/>
        <v>0</v>
      </c>
      <c r="AB47" s="3">
        <f t="shared" si="114"/>
        <v>0</v>
      </c>
      <c r="AC47" s="3">
        <f t="shared" si="115"/>
        <v>0.31666666666666665</v>
      </c>
      <c r="AD47" s="23">
        <f t="shared" si="116"/>
        <v>0.317</v>
      </c>
      <c r="AE47" s="3">
        <f t="shared" si="117"/>
        <v>7.2910000000000004</v>
      </c>
      <c r="AF47" s="23">
        <f t="shared" si="118"/>
        <v>7.29</v>
      </c>
      <c r="AH47" s="23">
        <f t="shared" si="119"/>
        <v>103.31</v>
      </c>
      <c r="AJ47" s="3">
        <f t="shared" si="120"/>
        <v>103.31</v>
      </c>
      <c r="AL47" s="3">
        <f t="shared" si="44"/>
        <v>103.31</v>
      </c>
    </row>
    <row r="48" spans="1:38" ht="26.25" customHeight="1" x14ac:dyDescent="0.25">
      <c r="A48" s="56" t="s">
        <v>51</v>
      </c>
      <c r="B48" s="45"/>
      <c r="C48" s="58" t="s">
        <v>227</v>
      </c>
      <c r="D48" s="72">
        <v>300</v>
      </c>
      <c r="E48" s="73" t="s">
        <v>43</v>
      </c>
      <c r="F48" s="73">
        <v>24</v>
      </c>
      <c r="G48" s="81">
        <f t="shared" si="106"/>
        <v>112.01</v>
      </c>
      <c r="H48" s="52"/>
      <c r="I48" s="53">
        <f t="shared" si="107"/>
        <v>0</v>
      </c>
      <c r="J48" s="54">
        <f t="shared" si="108"/>
        <v>0</v>
      </c>
      <c r="K48" s="74"/>
      <c r="L48" s="70" t="s">
        <v>383</v>
      </c>
      <c r="M48" s="70" t="s">
        <v>384</v>
      </c>
      <c r="P48" s="78">
        <v>13</v>
      </c>
      <c r="Q48" s="69" t="str">
        <f t="shared" si="48"/>
        <v>-</v>
      </c>
      <c r="R48" s="3">
        <v>103</v>
      </c>
      <c r="S48" s="74"/>
      <c r="T48" s="35">
        <v>1.25</v>
      </c>
      <c r="U48" s="35">
        <f t="shared" si="109"/>
        <v>128.75</v>
      </c>
      <c r="V48" s="3">
        <f t="shared" si="110"/>
        <v>0.13</v>
      </c>
      <c r="W48" s="22">
        <f t="shared" si="111"/>
        <v>112.0125</v>
      </c>
      <c r="X48" s="3">
        <f t="shared" si="112"/>
        <v>112.01</v>
      </c>
      <c r="Y48" s="4"/>
      <c r="Z48" s="3">
        <v>7.6</v>
      </c>
      <c r="AA48" s="3">
        <f t="shared" si="113"/>
        <v>0</v>
      </c>
      <c r="AB48" s="3">
        <f t="shared" si="114"/>
        <v>0</v>
      </c>
      <c r="AC48" s="3">
        <f t="shared" si="115"/>
        <v>0.31666666666666665</v>
      </c>
      <c r="AD48" s="23">
        <f t="shared" si="116"/>
        <v>0.317</v>
      </c>
      <c r="AE48" s="3">
        <f t="shared" si="117"/>
        <v>7.2910000000000004</v>
      </c>
      <c r="AF48" s="23">
        <f t="shared" si="118"/>
        <v>7.29</v>
      </c>
      <c r="AH48" s="23">
        <f t="shared" si="119"/>
        <v>112.01</v>
      </c>
      <c r="AJ48" s="3">
        <f t="shared" si="120"/>
        <v>112.01</v>
      </c>
      <c r="AL48" s="3">
        <f t="shared" si="44"/>
        <v>112.01</v>
      </c>
    </row>
    <row r="49" spans="1:38" ht="26.25" customHeight="1" x14ac:dyDescent="0.25">
      <c r="A49" s="56" t="s">
        <v>149</v>
      </c>
      <c r="B49" s="45"/>
      <c r="C49" s="58" t="s">
        <v>228</v>
      </c>
      <c r="D49" s="72">
        <v>300</v>
      </c>
      <c r="E49" s="73" t="s">
        <v>43</v>
      </c>
      <c r="F49" s="73">
        <v>24</v>
      </c>
      <c r="G49" s="81">
        <f t="shared" si="106"/>
        <v>125.06</v>
      </c>
      <c r="H49" s="52"/>
      <c r="I49" s="53">
        <f t="shared" si="107"/>
        <v>0</v>
      </c>
      <c r="J49" s="54">
        <f t="shared" si="108"/>
        <v>0</v>
      </c>
      <c r="K49" s="74"/>
      <c r="L49" s="70" t="s">
        <v>385</v>
      </c>
      <c r="M49" s="70" t="s">
        <v>386</v>
      </c>
      <c r="P49" s="78">
        <v>13</v>
      </c>
      <c r="Q49" s="69" t="str">
        <f t="shared" si="48"/>
        <v>-</v>
      </c>
      <c r="R49" s="3">
        <v>115</v>
      </c>
      <c r="S49" s="74"/>
      <c r="T49" s="35">
        <v>1.25</v>
      </c>
      <c r="U49" s="35">
        <f t="shared" si="109"/>
        <v>143.75</v>
      </c>
      <c r="V49" s="3">
        <f t="shared" si="110"/>
        <v>0.13</v>
      </c>
      <c r="W49" s="22">
        <f t="shared" si="111"/>
        <v>125.0625</v>
      </c>
      <c r="X49" s="3">
        <f t="shared" si="112"/>
        <v>125.06</v>
      </c>
      <c r="Y49" s="77"/>
      <c r="Z49" s="3">
        <v>7.6</v>
      </c>
      <c r="AA49" s="3">
        <f t="shared" si="113"/>
        <v>0</v>
      </c>
      <c r="AB49" s="3">
        <f t="shared" si="114"/>
        <v>0</v>
      </c>
      <c r="AC49" s="3">
        <f t="shared" si="115"/>
        <v>0.31666666666666665</v>
      </c>
      <c r="AD49" s="23">
        <f t="shared" si="116"/>
        <v>0.317</v>
      </c>
      <c r="AE49" s="3">
        <f t="shared" si="117"/>
        <v>7.2910000000000004</v>
      </c>
      <c r="AF49" s="23">
        <f t="shared" si="118"/>
        <v>7.29</v>
      </c>
      <c r="AH49" s="23">
        <f t="shared" si="119"/>
        <v>125.06</v>
      </c>
      <c r="AJ49" s="3">
        <f t="shared" si="120"/>
        <v>125.06</v>
      </c>
      <c r="AL49" s="3">
        <f t="shared" si="44"/>
        <v>125.06</v>
      </c>
    </row>
    <row r="50" spans="1:38" ht="26.25" customHeight="1" x14ac:dyDescent="0.25">
      <c r="A50" s="56" t="s">
        <v>466</v>
      </c>
      <c r="B50" s="45"/>
      <c r="C50" s="58" t="s">
        <v>468</v>
      </c>
      <c r="D50" s="72">
        <v>80</v>
      </c>
      <c r="E50" s="73" t="s">
        <v>43</v>
      </c>
      <c r="F50" s="73">
        <v>12</v>
      </c>
      <c r="G50" s="81">
        <f t="shared" ref="G50" si="121">AH50</f>
        <v>103.31</v>
      </c>
      <c r="H50" s="52"/>
      <c r="I50" s="53">
        <f t="shared" ref="I50" si="122">H50*F50</f>
        <v>0</v>
      </c>
      <c r="J50" s="54">
        <f t="shared" ref="J50" si="123">G50*I50</f>
        <v>0</v>
      </c>
      <c r="K50" s="74"/>
      <c r="L50" s="70" t="s">
        <v>465</v>
      </c>
      <c r="M50" s="70" t="s">
        <v>467</v>
      </c>
      <c r="P50" s="78">
        <v>13</v>
      </c>
      <c r="Q50" s="69" t="str">
        <f t="shared" ref="Q50" si="124">IF(P50&gt;18,"ПЕРЕБОР","-")</f>
        <v>-</v>
      </c>
      <c r="R50" s="3">
        <v>95</v>
      </c>
      <c r="S50" s="74"/>
      <c r="T50" s="35">
        <v>1.25</v>
      </c>
      <c r="U50" s="35">
        <f t="shared" si="109"/>
        <v>118.75</v>
      </c>
      <c r="V50" s="3">
        <f t="shared" si="110"/>
        <v>0.13</v>
      </c>
      <c r="W50" s="22">
        <f t="shared" ref="W50" si="125">U50-(U50*V50)</f>
        <v>103.3125</v>
      </c>
      <c r="X50" s="3">
        <f t="shared" ref="X50" si="126">ROUND(W50,2)</f>
        <v>103.31</v>
      </c>
      <c r="Y50" s="4"/>
      <c r="Z50" s="3">
        <v>0.96</v>
      </c>
      <c r="AA50" s="3">
        <f t="shared" si="113"/>
        <v>0</v>
      </c>
      <c r="AB50" s="3">
        <f t="shared" ref="AB50" si="127">AA50*$P$7</f>
        <v>0</v>
      </c>
      <c r="AC50" s="3">
        <f t="shared" si="115"/>
        <v>0.08</v>
      </c>
      <c r="AD50" s="23">
        <f t="shared" ref="AD50" si="128">ROUND(AC50,3)</f>
        <v>0.08</v>
      </c>
      <c r="AE50" s="3">
        <f t="shared" ref="AE50" si="129">AD50*$P$7</f>
        <v>1.84</v>
      </c>
      <c r="AF50" s="23">
        <f t="shared" ref="AF50" si="130">ROUND(AE50,2)</f>
        <v>1.84</v>
      </c>
      <c r="AH50" s="23">
        <f t="shared" ref="AH50" si="131">ROUND(AJ50,2)</f>
        <v>103.31</v>
      </c>
      <c r="AJ50" s="3">
        <f t="shared" ref="AJ50" si="132">IF($AC$3,AL50+AF50,AL50)</f>
        <v>103.31</v>
      </c>
      <c r="AL50" s="3">
        <f t="shared" si="44"/>
        <v>103.31</v>
      </c>
    </row>
    <row r="51" spans="1:38" ht="26.25" customHeight="1" x14ac:dyDescent="0.25">
      <c r="A51" s="56" t="s">
        <v>52</v>
      </c>
      <c r="B51" s="45"/>
      <c r="C51" s="58" t="s">
        <v>229</v>
      </c>
      <c r="D51" s="72">
        <v>420</v>
      </c>
      <c r="E51" s="73" t="s">
        <v>43</v>
      </c>
      <c r="F51" s="73">
        <v>24</v>
      </c>
      <c r="G51" s="80">
        <f t="shared" si="106"/>
        <v>103.31</v>
      </c>
      <c r="H51" s="52"/>
      <c r="I51" s="53">
        <f t="shared" si="107"/>
        <v>0</v>
      </c>
      <c r="J51" s="54">
        <f t="shared" si="108"/>
        <v>0</v>
      </c>
      <c r="K51" s="74"/>
      <c r="L51" s="70" t="s">
        <v>387</v>
      </c>
      <c r="M51" s="70" t="s">
        <v>388</v>
      </c>
      <c r="P51" s="78">
        <v>13</v>
      </c>
      <c r="Q51" s="69" t="str">
        <f t="shared" si="48"/>
        <v>-</v>
      </c>
      <c r="R51" s="3">
        <v>95</v>
      </c>
      <c r="S51" s="74"/>
      <c r="T51" s="35">
        <v>1.25</v>
      </c>
      <c r="U51" s="35">
        <f t="shared" si="109"/>
        <v>118.75</v>
      </c>
      <c r="V51" s="3">
        <f t="shared" si="110"/>
        <v>0.13</v>
      </c>
      <c r="W51" s="22">
        <f t="shared" si="111"/>
        <v>103.3125</v>
      </c>
      <c r="X51" s="3">
        <f t="shared" si="112"/>
        <v>103.31</v>
      </c>
      <c r="Y51" s="4"/>
      <c r="Z51" s="3">
        <v>11.92</v>
      </c>
      <c r="AA51" s="3">
        <f t="shared" si="113"/>
        <v>0</v>
      </c>
      <c r="AB51" s="3">
        <f t="shared" si="114"/>
        <v>0</v>
      </c>
      <c r="AC51" s="3">
        <f t="shared" si="115"/>
        <v>0.49666666666666665</v>
      </c>
      <c r="AD51" s="23">
        <f t="shared" si="116"/>
        <v>0.497</v>
      </c>
      <c r="AE51" s="3">
        <f t="shared" si="117"/>
        <v>11.430999999999999</v>
      </c>
      <c r="AF51" s="23">
        <f t="shared" si="118"/>
        <v>11.43</v>
      </c>
      <c r="AH51" s="23">
        <f t="shared" si="119"/>
        <v>103.31</v>
      </c>
      <c r="AJ51" s="3">
        <f t="shared" si="120"/>
        <v>103.31</v>
      </c>
      <c r="AL51" s="3">
        <f t="shared" si="44"/>
        <v>103.31</v>
      </c>
    </row>
    <row r="52" spans="1:38" ht="17.25" customHeight="1" x14ac:dyDescent="0.25">
      <c r="A52" s="55"/>
      <c r="B52" s="45"/>
      <c r="C52" s="85" t="s">
        <v>304</v>
      </c>
      <c r="D52" s="85"/>
      <c r="E52" s="85"/>
      <c r="F52" s="85"/>
      <c r="G52" s="85"/>
      <c r="H52" s="85"/>
      <c r="I52" s="85"/>
      <c r="J52" s="85"/>
      <c r="O52" s="65" t="s">
        <v>293</v>
      </c>
      <c r="P52" s="78">
        <v>13</v>
      </c>
      <c r="Q52" s="69" t="str">
        <f t="shared" si="48"/>
        <v>-</v>
      </c>
      <c r="S52" s="74"/>
      <c r="Y52" s="4"/>
      <c r="AL52"/>
    </row>
    <row r="53" spans="1:38" ht="25.5" customHeight="1" x14ac:dyDescent="0.25">
      <c r="A53" s="56" t="s">
        <v>37</v>
      </c>
      <c r="B53" s="45"/>
      <c r="C53" s="58" t="s">
        <v>234</v>
      </c>
      <c r="D53" s="72">
        <v>870</v>
      </c>
      <c r="E53" s="73" t="s">
        <v>43</v>
      </c>
      <c r="F53" s="73">
        <v>20</v>
      </c>
      <c r="G53" s="81">
        <f t="shared" si="106"/>
        <v>277.31</v>
      </c>
      <c r="H53" s="52"/>
      <c r="I53" s="53">
        <f t="shared" ref="I53:I60" si="133">H53*F53</f>
        <v>0</v>
      </c>
      <c r="J53" s="54">
        <f t="shared" ref="J53:J60" si="134">G53*I53</f>
        <v>0</v>
      </c>
      <c r="K53" s="74"/>
      <c r="L53" s="70" t="s">
        <v>389</v>
      </c>
      <c r="M53" s="70" t="s">
        <v>390</v>
      </c>
      <c r="P53" s="78">
        <v>13</v>
      </c>
      <c r="Q53" s="69" t="str">
        <f t="shared" si="48"/>
        <v>-</v>
      </c>
      <c r="R53" s="3">
        <v>255</v>
      </c>
      <c r="S53" s="74"/>
      <c r="T53" s="35">
        <v>1.25</v>
      </c>
      <c r="U53" s="35">
        <f t="shared" ref="U53:U60" si="135">R53*T53</f>
        <v>318.75</v>
      </c>
      <c r="V53" s="3">
        <f t="shared" ref="V53:V60" si="136">P53*0.01</f>
        <v>0.13</v>
      </c>
      <c r="W53" s="22">
        <f t="shared" ref="W53:W60" si="137">U53-(U53*V53)</f>
        <v>277.3125</v>
      </c>
      <c r="X53" s="3">
        <f t="shared" ref="X53:X60" si="138">ROUND(W53,2)</f>
        <v>277.31</v>
      </c>
      <c r="Y53" s="4"/>
      <c r="Z53" s="3">
        <v>17.8</v>
      </c>
      <c r="AA53" s="3">
        <f t="shared" ref="AA53:AA60" si="139">H53*Z53</f>
        <v>0</v>
      </c>
      <c r="AB53" s="3">
        <f t="shared" ref="AB53:AB60" si="140">AA53*$P$7</f>
        <v>0</v>
      </c>
      <c r="AC53" s="3">
        <f t="shared" ref="AC53:AC60" si="141">Z53/F53</f>
        <v>0.89</v>
      </c>
      <c r="AD53" s="23">
        <f t="shared" ref="AD53:AD60" si="142">ROUND(AC53,3)</f>
        <v>0.89</v>
      </c>
      <c r="AE53" s="3">
        <f t="shared" ref="AE53:AE60" si="143">AD53*$P$7</f>
        <v>20.47</v>
      </c>
      <c r="AF53" s="23">
        <f t="shared" ref="AF53:AF60" si="144">ROUND(AE53,2)</f>
        <v>20.47</v>
      </c>
      <c r="AH53" s="23">
        <f t="shared" ref="AH53:AH60" si="145">ROUND(AJ53,2)</f>
        <v>277.31</v>
      </c>
      <c r="AJ53" s="3">
        <f t="shared" ref="AJ53:AJ60" si="146">IF($AC$3,AL53+AF53,AL53)</f>
        <v>277.31</v>
      </c>
      <c r="AL53" s="3">
        <f t="shared" si="44"/>
        <v>277.31</v>
      </c>
    </row>
    <row r="54" spans="1:38" ht="25.5" customHeight="1" x14ac:dyDescent="0.25">
      <c r="A54" s="56" t="s">
        <v>44</v>
      </c>
      <c r="B54" s="45"/>
      <c r="C54" s="58" t="s">
        <v>232</v>
      </c>
      <c r="D54" s="72">
        <v>790</v>
      </c>
      <c r="E54" s="73" t="s">
        <v>43</v>
      </c>
      <c r="F54" s="73">
        <v>20</v>
      </c>
      <c r="G54" s="80">
        <f t="shared" si="106"/>
        <v>277.31</v>
      </c>
      <c r="H54" s="52"/>
      <c r="I54" s="53">
        <f t="shared" si="133"/>
        <v>0</v>
      </c>
      <c r="J54" s="54">
        <f t="shared" si="134"/>
        <v>0</v>
      </c>
      <c r="K54" s="74"/>
      <c r="L54" s="70" t="s">
        <v>391</v>
      </c>
      <c r="M54" s="70" t="s">
        <v>392</v>
      </c>
      <c r="P54" s="78">
        <v>13</v>
      </c>
      <c r="Q54" s="69" t="str">
        <f t="shared" si="48"/>
        <v>-</v>
      </c>
      <c r="R54" s="3">
        <v>255</v>
      </c>
      <c r="S54" s="74"/>
      <c r="T54" s="35">
        <v>1.25</v>
      </c>
      <c r="U54" s="35">
        <f t="shared" si="135"/>
        <v>318.75</v>
      </c>
      <c r="V54" s="3">
        <f t="shared" si="136"/>
        <v>0.13</v>
      </c>
      <c r="W54" s="22">
        <f t="shared" si="137"/>
        <v>277.3125</v>
      </c>
      <c r="X54" s="3">
        <f t="shared" si="138"/>
        <v>277.31</v>
      </c>
      <c r="Y54" s="4"/>
      <c r="Z54" s="3">
        <v>17.8</v>
      </c>
      <c r="AA54" s="3">
        <f t="shared" si="139"/>
        <v>0</v>
      </c>
      <c r="AB54" s="3">
        <f t="shared" si="140"/>
        <v>0</v>
      </c>
      <c r="AC54" s="3">
        <f t="shared" si="141"/>
        <v>0.89</v>
      </c>
      <c r="AD54" s="23">
        <f t="shared" si="142"/>
        <v>0.89</v>
      </c>
      <c r="AE54" s="3">
        <f t="shared" si="143"/>
        <v>20.47</v>
      </c>
      <c r="AF54" s="23">
        <f t="shared" si="144"/>
        <v>20.47</v>
      </c>
      <c r="AH54" s="23">
        <f t="shared" si="145"/>
        <v>277.31</v>
      </c>
      <c r="AJ54" s="3">
        <f t="shared" si="146"/>
        <v>277.31</v>
      </c>
      <c r="AL54" s="3">
        <f t="shared" si="44"/>
        <v>277.31</v>
      </c>
    </row>
    <row r="55" spans="1:38" ht="25.5" customHeight="1" x14ac:dyDescent="0.25">
      <c r="A55" s="56" t="s">
        <v>45</v>
      </c>
      <c r="B55" s="45"/>
      <c r="C55" s="58" t="s">
        <v>233</v>
      </c>
      <c r="D55" s="72">
        <v>790</v>
      </c>
      <c r="E55" s="73" t="s">
        <v>43</v>
      </c>
      <c r="F55" s="73">
        <v>20</v>
      </c>
      <c r="G55" s="80">
        <f t="shared" si="106"/>
        <v>277.31</v>
      </c>
      <c r="H55" s="52"/>
      <c r="I55" s="53">
        <f t="shared" si="133"/>
        <v>0</v>
      </c>
      <c r="J55" s="54">
        <f t="shared" si="134"/>
        <v>0</v>
      </c>
      <c r="K55" s="74"/>
      <c r="L55" s="70" t="s">
        <v>393</v>
      </c>
      <c r="M55" s="70" t="s">
        <v>394</v>
      </c>
      <c r="P55" s="78">
        <v>13</v>
      </c>
      <c r="Q55" s="69" t="str">
        <f t="shared" si="48"/>
        <v>-</v>
      </c>
      <c r="R55" s="3">
        <v>255</v>
      </c>
      <c r="S55" s="74"/>
      <c r="T55" s="35">
        <v>1.25</v>
      </c>
      <c r="U55" s="35">
        <f t="shared" si="135"/>
        <v>318.75</v>
      </c>
      <c r="V55" s="3">
        <f t="shared" si="136"/>
        <v>0.13</v>
      </c>
      <c r="W55" s="22">
        <f t="shared" si="137"/>
        <v>277.3125</v>
      </c>
      <c r="X55" s="3">
        <f t="shared" si="138"/>
        <v>277.31</v>
      </c>
      <c r="Y55" s="4"/>
      <c r="Z55" s="3">
        <v>17.8</v>
      </c>
      <c r="AA55" s="3">
        <f t="shared" si="139"/>
        <v>0</v>
      </c>
      <c r="AB55" s="3">
        <f t="shared" si="140"/>
        <v>0</v>
      </c>
      <c r="AC55" s="3">
        <f t="shared" si="141"/>
        <v>0.89</v>
      </c>
      <c r="AD55" s="23">
        <f t="shared" si="142"/>
        <v>0.89</v>
      </c>
      <c r="AE55" s="3">
        <f t="shared" si="143"/>
        <v>20.47</v>
      </c>
      <c r="AF55" s="23">
        <f t="shared" si="144"/>
        <v>20.47</v>
      </c>
      <c r="AH55" s="23">
        <f t="shared" si="145"/>
        <v>277.31</v>
      </c>
      <c r="AJ55" s="3">
        <f t="shared" si="146"/>
        <v>277.31</v>
      </c>
      <c r="AL55" s="3">
        <f t="shared" si="44"/>
        <v>277.31</v>
      </c>
    </row>
    <row r="56" spans="1:38" ht="25.5" customHeight="1" x14ac:dyDescent="0.25">
      <c r="A56" s="56" t="s">
        <v>110</v>
      </c>
      <c r="B56" s="45"/>
      <c r="C56" s="58" t="s">
        <v>166</v>
      </c>
      <c r="D56" s="72">
        <v>800</v>
      </c>
      <c r="E56" s="73" t="s">
        <v>43</v>
      </c>
      <c r="F56" s="73">
        <v>20</v>
      </c>
      <c r="G56" s="80">
        <f t="shared" si="106"/>
        <v>261</v>
      </c>
      <c r="H56" s="52"/>
      <c r="I56" s="53">
        <f t="shared" si="133"/>
        <v>0</v>
      </c>
      <c r="J56" s="54">
        <f t="shared" si="134"/>
        <v>0</v>
      </c>
      <c r="K56" s="74"/>
      <c r="L56" s="70" t="s">
        <v>395</v>
      </c>
      <c r="M56" s="70" t="s">
        <v>396</v>
      </c>
      <c r="P56" s="78">
        <v>13</v>
      </c>
      <c r="Q56" s="69" t="str">
        <f t="shared" si="48"/>
        <v>-</v>
      </c>
      <c r="R56" s="3">
        <v>240</v>
      </c>
      <c r="S56" s="74"/>
      <c r="T56" s="35">
        <v>1.25</v>
      </c>
      <c r="U56" s="35">
        <f t="shared" si="135"/>
        <v>300</v>
      </c>
      <c r="V56" s="3">
        <f t="shared" si="136"/>
        <v>0.13</v>
      </c>
      <c r="W56" s="22">
        <f t="shared" si="137"/>
        <v>261</v>
      </c>
      <c r="X56" s="3">
        <f t="shared" si="138"/>
        <v>261</v>
      </c>
      <c r="Y56" s="4"/>
      <c r="Z56" s="3">
        <v>17.8</v>
      </c>
      <c r="AA56" s="3">
        <f t="shared" si="139"/>
        <v>0</v>
      </c>
      <c r="AB56" s="3">
        <f t="shared" si="140"/>
        <v>0</v>
      </c>
      <c r="AC56" s="3">
        <f t="shared" si="141"/>
        <v>0.89</v>
      </c>
      <c r="AD56" s="23">
        <f t="shared" si="142"/>
        <v>0.89</v>
      </c>
      <c r="AE56" s="3">
        <f t="shared" si="143"/>
        <v>20.47</v>
      </c>
      <c r="AF56" s="23">
        <f t="shared" si="144"/>
        <v>20.47</v>
      </c>
      <c r="AH56" s="23">
        <f t="shared" si="145"/>
        <v>261</v>
      </c>
      <c r="AJ56" s="3">
        <f t="shared" si="146"/>
        <v>261</v>
      </c>
      <c r="AL56" s="3">
        <f t="shared" si="44"/>
        <v>261</v>
      </c>
    </row>
    <row r="57" spans="1:38" ht="25.5" customHeight="1" x14ac:dyDescent="0.25">
      <c r="A57" s="56" t="s">
        <v>177</v>
      </c>
      <c r="B57" s="45"/>
      <c r="C57" s="58" t="s">
        <v>309</v>
      </c>
      <c r="D57" s="72">
        <v>560</v>
      </c>
      <c r="E57" s="73" t="s">
        <v>43</v>
      </c>
      <c r="F57" s="73">
        <v>24</v>
      </c>
      <c r="G57" s="80">
        <f t="shared" si="106"/>
        <v>337.13</v>
      </c>
      <c r="H57" s="52"/>
      <c r="I57" s="53">
        <f t="shared" si="133"/>
        <v>0</v>
      </c>
      <c r="J57" s="54">
        <f t="shared" si="134"/>
        <v>0</v>
      </c>
      <c r="K57" s="74"/>
      <c r="L57" s="70" t="s">
        <v>397</v>
      </c>
      <c r="M57" s="70" t="s">
        <v>398</v>
      </c>
      <c r="P57" s="78">
        <v>13</v>
      </c>
      <c r="Q57" s="69" t="str">
        <f t="shared" si="48"/>
        <v>-</v>
      </c>
      <c r="R57" s="3">
        <v>310</v>
      </c>
      <c r="S57" s="74"/>
      <c r="T57" s="35">
        <v>1.25</v>
      </c>
      <c r="U57" s="35">
        <f t="shared" si="135"/>
        <v>387.5</v>
      </c>
      <c r="V57" s="3">
        <f t="shared" si="136"/>
        <v>0.13</v>
      </c>
      <c r="W57" s="22">
        <f t="shared" si="137"/>
        <v>337.125</v>
      </c>
      <c r="X57" s="3">
        <f t="shared" si="138"/>
        <v>337.13</v>
      </c>
      <c r="Y57" s="4"/>
      <c r="Z57" s="3">
        <v>13.95</v>
      </c>
      <c r="AA57" s="3">
        <f t="shared" si="139"/>
        <v>0</v>
      </c>
      <c r="AB57" s="3">
        <f t="shared" si="140"/>
        <v>0</v>
      </c>
      <c r="AC57" s="3">
        <f t="shared" si="141"/>
        <v>0.58124999999999993</v>
      </c>
      <c r="AD57" s="23">
        <f t="shared" si="142"/>
        <v>0.58099999999999996</v>
      </c>
      <c r="AE57" s="3">
        <f t="shared" si="143"/>
        <v>13.363</v>
      </c>
      <c r="AF57" s="23">
        <f t="shared" si="144"/>
        <v>13.36</v>
      </c>
      <c r="AH57" s="23">
        <f t="shared" si="145"/>
        <v>337.13</v>
      </c>
      <c r="AJ57" s="3">
        <f t="shared" si="146"/>
        <v>337.13</v>
      </c>
      <c r="AL57" s="3">
        <f t="shared" si="44"/>
        <v>337.13</v>
      </c>
    </row>
    <row r="58" spans="1:38" ht="25.5" customHeight="1" x14ac:dyDescent="0.25">
      <c r="A58" s="56" t="s">
        <v>154</v>
      </c>
      <c r="B58" s="45"/>
      <c r="C58" s="58" t="s">
        <v>153</v>
      </c>
      <c r="D58" s="72">
        <v>370</v>
      </c>
      <c r="E58" s="73" t="s">
        <v>43</v>
      </c>
      <c r="F58" s="73">
        <v>24</v>
      </c>
      <c r="G58" s="80">
        <f t="shared" si="106"/>
        <v>228.38</v>
      </c>
      <c r="H58" s="52"/>
      <c r="I58" s="53">
        <f t="shared" si="133"/>
        <v>0</v>
      </c>
      <c r="J58" s="54">
        <f t="shared" si="134"/>
        <v>0</v>
      </c>
      <c r="K58" s="74"/>
      <c r="L58" s="70" t="s">
        <v>399</v>
      </c>
      <c r="M58" s="70" t="s">
        <v>400</v>
      </c>
      <c r="P58" s="78">
        <v>13</v>
      </c>
      <c r="Q58" s="69" t="str">
        <f t="shared" si="48"/>
        <v>-</v>
      </c>
      <c r="R58" s="3">
        <v>210</v>
      </c>
      <c r="S58" s="74"/>
      <c r="T58" s="35">
        <v>1.25</v>
      </c>
      <c r="U58" s="35">
        <f t="shared" si="135"/>
        <v>262.5</v>
      </c>
      <c r="V58" s="3">
        <f t="shared" si="136"/>
        <v>0.13</v>
      </c>
      <c r="W58" s="22">
        <f t="shared" si="137"/>
        <v>228.375</v>
      </c>
      <c r="X58" s="3">
        <f t="shared" si="138"/>
        <v>228.38</v>
      </c>
      <c r="Y58" s="4"/>
      <c r="Z58" s="3">
        <v>9.2799999999999994</v>
      </c>
      <c r="AA58" s="3">
        <f t="shared" si="139"/>
        <v>0</v>
      </c>
      <c r="AB58" s="3">
        <f t="shared" si="140"/>
        <v>0</v>
      </c>
      <c r="AC58" s="3">
        <f t="shared" si="141"/>
        <v>0.38666666666666666</v>
      </c>
      <c r="AD58" s="23">
        <f t="shared" si="142"/>
        <v>0.38700000000000001</v>
      </c>
      <c r="AE58" s="3">
        <f t="shared" si="143"/>
        <v>8.9009999999999998</v>
      </c>
      <c r="AF58" s="23">
        <f t="shared" si="144"/>
        <v>8.9</v>
      </c>
      <c r="AH58" s="23">
        <f t="shared" si="145"/>
        <v>228.38</v>
      </c>
      <c r="AJ58" s="3">
        <f t="shared" si="146"/>
        <v>228.38</v>
      </c>
      <c r="AL58" s="3">
        <f t="shared" si="44"/>
        <v>228.38</v>
      </c>
    </row>
    <row r="59" spans="1:38" ht="25.5" customHeight="1" x14ac:dyDescent="0.25">
      <c r="A59" s="56" t="s">
        <v>152</v>
      </c>
      <c r="B59" s="45"/>
      <c r="C59" s="58" t="s">
        <v>230</v>
      </c>
      <c r="D59" s="72">
        <v>300</v>
      </c>
      <c r="E59" s="73" t="s">
        <v>43</v>
      </c>
      <c r="F59" s="73">
        <v>24</v>
      </c>
      <c r="G59" s="80">
        <f t="shared" si="106"/>
        <v>157.69</v>
      </c>
      <c r="H59" s="52"/>
      <c r="I59" s="53">
        <f t="shared" si="133"/>
        <v>0</v>
      </c>
      <c r="J59" s="54">
        <f t="shared" si="134"/>
        <v>0</v>
      </c>
      <c r="K59" s="74"/>
      <c r="L59" s="70" t="s">
        <v>401</v>
      </c>
      <c r="M59" s="70" t="s">
        <v>402</v>
      </c>
      <c r="P59" s="78">
        <v>13</v>
      </c>
      <c r="Q59" s="69" t="str">
        <f t="shared" si="48"/>
        <v>-</v>
      </c>
      <c r="R59" s="3">
        <v>145</v>
      </c>
      <c r="S59" s="74"/>
      <c r="T59" s="35">
        <v>1.25</v>
      </c>
      <c r="U59" s="35">
        <f t="shared" si="135"/>
        <v>181.25</v>
      </c>
      <c r="V59" s="3">
        <f t="shared" si="136"/>
        <v>0.13</v>
      </c>
      <c r="W59" s="22">
        <f t="shared" si="137"/>
        <v>157.6875</v>
      </c>
      <c r="X59" s="3">
        <f t="shared" si="138"/>
        <v>157.69</v>
      </c>
      <c r="Y59" s="4"/>
      <c r="Z59" s="3">
        <v>7.6</v>
      </c>
      <c r="AA59" s="3">
        <f t="shared" si="139"/>
        <v>0</v>
      </c>
      <c r="AB59" s="3">
        <f t="shared" si="140"/>
        <v>0</v>
      </c>
      <c r="AC59" s="3">
        <f t="shared" si="141"/>
        <v>0.31666666666666665</v>
      </c>
      <c r="AD59" s="23">
        <f t="shared" si="142"/>
        <v>0.317</v>
      </c>
      <c r="AE59" s="3">
        <f t="shared" si="143"/>
        <v>7.2910000000000004</v>
      </c>
      <c r="AF59" s="23">
        <f t="shared" si="144"/>
        <v>7.29</v>
      </c>
      <c r="AH59" s="23">
        <f t="shared" si="145"/>
        <v>157.69</v>
      </c>
      <c r="AJ59" s="3">
        <f t="shared" si="146"/>
        <v>157.69</v>
      </c>
      <c r="AL59" s="3">
        <f t="shared" si="44"/>
        <v>157.69</v>
      </c>
    </row>
    <row r="60" spans="1:38" ht="25.5" customHeight="1" x14ac:dyDescent="0.25">
      <c r="A60" s="56" t="s">
        <v>165</v>
      </c>
      <c r="B60" s="45"/>
      <c r="C60" s="58" t="s">
        <v>231</v>
      </c>
      <c r="D60" s="72">
        <v>300</v>
      </c>
      <c r="E60" s="73" t="s">
        <v>43</v>
      </c>
      <c r="F60" s="73">
        <v>24</v>
      </c>
      <c r="G60" s="80">
        <f t="shared" si="106"/>
        <v>157.69</v>
      </c>
      <c r="H60" s="52"/>
      <c r="I60" s="53">
        <f t="shared" si="133"/>
        <v>0</v>
      </c>
      <c r="J60" s="54">
        <f t="shared" si="134"/>
        <v>0</v>
      </c>
      <c r="K60" s="74"/>
      <c r="L60" s="70" t="s">
        <v>403</v>
      </c>
      <c r="M60" s="70" t="s">
        <v>404</v>
      </c>
      <c r="P60" s="78">
        <v>13</v>
      </c>
      <c r="Q60" s="69" t="str">
        <f t="shared" si="48"/>
        <v>-</v>
      </c>
      <c r="R60" s="3">
        <v>145</v>
      </c>
      <c r="S60" s="74"/>
      <c r="T60" s="35">
        <v>1.25</v>
      </c>
      <c r="U60" s="35">
        <f t="shared" si="135"/>
        <v>181.25</v>
      </c>
      <c r="V60" s="3">
        <f t="shared" si="136"/>
        <v>0.13</v>
      </c>
      <c r="W60" s="22">
        <f t="shared" si="137"/>
        <v>157.6875</v>
      </c>
      <c r="X60" s="3">
        <f t="shared" si="138"/>
        <v>157.69</v>
      </c>
      <c r="Y60" s="4"/>
      <c r="Z60" s="3">
        <v>7.6</v>
      </c>
      <c r="AA60" s="3">
        <f t="shared" si="139"/>
        <v>0</v>
      </c>
      <c r="AB60" s="3">
        <f t="shared" si="140"/>
        <v>0</v>
      </c>
      <c r="AC60" s="3">
        <f t="shared" si="141"/>
        <v>0.31666666666666665</v>
      </c>
      <c r="AD60" s="23">
        <f t="shared" si="142"/>
        <v>0.317</v>
      </c>
      <c r="AE60" s="3">
        <f t="shared" si="143"/>
        <v>7.2910000000000004</v>
      </c>
      <c r="AF60" s="23">
        <f t="shared" si="144"/>
        <v>7.29</v>
      </c>
      <c r="AH60" s="23">
        <f t="shared" si="145"/>
        <v>157.69</v>
      </c>
      <c r="AJ60" s="3">
        <f t="shared" si="146"/>
        <v>157.69</v>
      </c>
      <c r="AL60" s="3">
        <f t="shared" si="44"/>
        <v>157.69</v>
      </c>
    </row>
    <row r="61" spans="1:38" ht="17.25" customHeight="1" x14ac:dyDescent="0.25">
      <c r="A61" s="55"/>
      <c r="B61" s="45"/>
      <c r="C61" s="85" t="s">
        <v>305</v>
      </c>
      <c r="D61" s="85"/>
      <c r="E61" s="85"/>
      <c r="F61" s="85"/>
      <c r="G61" s="85"/>
      <c r="H61" s="85"/>
      <c r="I61" s="85"/>
      <c r="J61" s="85"/>
      <c r="O61" s="65" t="s">
        <v>294</v>
      </c>
      <c r="P61" s="78">
        <v>13</v>
      </c>
      <c r="Q61" s="69" t="str">
        <f t="shared" si="48"/>
        <v>-</v>
      </c>
      <c r="S61" s="74"/>
      <c r="Y61" s="4"/>
      <c r="AL61"/>
    </row>
    <row r="62" spans="1:38" ht="19.5" customHeight="1" x14ac:dyDescent="0.25">
      <c r="A62" s="56" t="s">
        <v>34</v>
      </c>
      <c r="B62" s="45"/>
      <c r="C62" s="58" t="s">
        <v>242</v>
      </c>
      <c r="D62" s="72">
        <v>390</v>
      </c>
      <c r="E62" s="73" t="s">
        <v>43</v>
      </c>
      <c r="F62" s="73">
        <v>24</v>
      </c>
      <c r="G62" s="80">
        <f t="shared" si="106"/>
        <v>141.38</v>
      </c>
      <c r="H62" s="52"/>
      <c r="I62" s="53">
        <f t="shared" ref="I62:I64" si="147">H62*F62</f>
        <v>0</v>
      </c>
      <c r="J62" s="54">
        <f t="shared" ref="J62:J64" si="148">G62*I62</f>
        <v>0</v>
      </c>
      <c r="K62" s="74"/>
      <c r="L62" s="70" t="s">
        <v>405</v>
      </c>
      <c r="M62" s="70" t="s">
        <v>406</v>
      </c>
      <c r="P62" s="78">
        <v>13</v>
      </c>
      <c r="Q62" s="69" t="str">
        <f t="shared" si="48"/>
        <v>-</v>
      </c>
      <c r="R62" s="3">
        <v>130</v>
      </c>
      <c r="S62" s="74"/>
      <c r="T62" s="35">
        <v>1.25</v>
      </c>
      <c r="U62" s="35">
        <f>R62*T62</f>
        <v>162.5</v>
      </c>
      <c r="V62" s="3">
        <f>P62*0.01</f>
        <v>0.13</v>
      </c>
      <c r="W62" s="22">
        <f t="shared" ref="W62:W64" si="149">U62-(U62*V62)</f>
        <v>141.375</v>
      </c>
      <c r="X62" s="3">
        <f t="shared" ref="X62:X64" si="150">ROUND(W62,2)</f>
        <v>141.38</v>
      </c>
      <c r="Y62" s="4"/>
      <c r="Z62" s="3">
        <v>9.76</v>
      </c>
      <c r="AA62" s="3">
        <f>H62*Z62</f>
        <v>0</v>
      </c>
      <c r="AB62" s="3">
        <f>AA62*$P$7</f>
        <v>0</v>
      </c>
      <c r="AC62" s="3">
        <f>Z62/F62</f>
        <v>0.40666666666666668</v>
      </c>
      <c r="AD62" s="23">
        <f t="shared" ref="AD62:AD64" si="151">ROUND(AC62,3)</f>
        <v>0.40699999999999997</v>
      </c>
      <c r="AE62" s="3">
        <f>AD62*$P$7</f>
        <v>9.3609999999999989</v>
      </c>
      <c r="AF62" s="23">
        <f t="shared" ref="AF62:AF64" si="152">ROUND(AE62,2)</f>
        <v>9.36</v>
      </c>
      <c r="AH62" s="23">
        <f t="shared" ref="AH62:AH64" si="153">ROUND(AJ62,2)</f>
        <v>141.38</v>
      </c>
      <c r="AJ62" s="3">
        <f>IF($AC$3,AL62+AF62,AL62)</f>
        <v>141.38</v>
      </c>
      <c r="AL62" s="3">
        <f t="shared" si="44"/>
        <v>141.38</v>
      </c>
    </row>
    <row r="63" spans="1:38" ht="19.5" customHeight="1" x14ac:dyDescent="0.25">
      <c r="A63" s="56" t="s">
        <v>163</v>
      </c>
      <c r="B63" s="45"/>
      <c r="C63" s="58" t="s">
        <v>241</v>
      </c>
      <c r="D63" s="72">
        <v>450</v>
      </c>
      <c r="E63" s="73" t="s">
        <v>43</v>
      </c>
      <c r="F63" s="73">
        <v>24</v>
      </c>
      <c r="G63" s="80">
        <f t="shared" si="106"/>
        <v>141.38</v>
      </c>
      <c r="H63" s="52"/>
      <c r="I63" s="53">
        <f t="shared" si="147"/>
        <v>0</v>
      </c>
      <c r="J63" s="54">
        <f t="shared" si="148"/>
        <v>0</v>
      </c>
      <c r="K63" s="74"/>
      <c r="L63" s="70" t="s">
        <v>407</v>
      </c>
      <c r="M63" s="70" t="s">
        <v>408</v>
      </c>
      <c r="P63" s="78">
        <v>13</v>
      </c>
      <c r="Q63" s="69" t="str">
        <f t="shared" si="48"/>
        <v>-</v>
      </c>
      <c r="R63" s="3">
        <v>130</v>
      </c>
      <c r="S63" s="74"/>
      <c r="T63" s="35">
        <v>1.25</v>
      </c>
      <c r="U63" s="35">
        <f>R63*T63</f>
        <v>162.5</v>
      </c>
      <c r="V63" s="3">
        <f>P63*0.01</f>
        <v>0.13</v>
      </c>
      <c r="W63" s="22">
        <f t="shared" si="149"/>
        <v>141.375</v>
      </c>
      <c r="X63" s="3">
        <f t="shared" si="150"/>
        <v>141.38</v>
      </c>
      <c r="Y63" s="4"/>
      <c r="Z63" s="3">
        <v>11.2</v>
      </c>
      <c r="AA63" s="3">
        <f>H63*Z63</f>
        <v>0</v>
      </c>
      <c r="AB63" s="3">
        <f>AA63*$P$7</f>
        <v>0</v>
      </c>
      <c r="AC63" s="3">
        <f>Z63/F63</f>
        <v>0.46666666666666662</v>
      </c>
      <c r="AD63" s="23">
        <f t="shared" si="151"/>
        <v>0.46700000000000003</v>
      </c>
      <c r="AE63" s="3">
        <f>AD63*$P$7</f>
        <v>10.741000000000001</v>
      </c>
      <c r="AF63" s="23">
        <f t="shared" si="152"/>
        <v>10.74</v>
      </c>
      <c r="AH63" s="23">
        <f t="shared" si="153"/>
        <v>141.38</v>
      </c>
      <c r="AJ63" s="3">
        <f>IF($AC$3,AL63+AF63,AL63)</f>
        <v>141.38</v>
      </c>
      <c r="AL63" s="3">
        <f t="shared" si="44"/>
        <v>141.38</v>
      </c>
    </row>
    <row r="64" spans="1:38" ht="19.5" customHeight="1" x14ac:dyDescent="0.25">
      <c r="A64" s="56" t="s">
        <v>36</v>
      </c>
      <c r="B64" s="45"/>
      <c r="C64" s="58" t="s">
        <v>35</v>
      </c>
      <c r="D64" s="72">
        <v>360</v>
      </c>
      <c r="E64" s="73" t="s">
        <v>43</v>
      </c>
      <c r="F64" s="73">
        <v>24</v>
      </c>
      <c r="G64" s="80">
        <f t="shared" si="106"/>
        <v>271.88</v>
      </c>
      <c r="H64" s="52"/>
      <c r="I64" s="53">
        <f t="shared" si="147"/>
        <v>0</v>
      </c>
      <c r="J64" s="54">
        <f t="shared" si="148"/>
        <v>0</v>
      </c>
      <c r="K64" s="74"/>
      <c r="L64" s="70" t="s">
        <v>409</v>
      </c>
      <c r="M64" s="70" t="s">
        <v>410</v>
      </c>
      <c r="P64" s="78">
        <v>13</v>
      </c>
      <c r="Q64" s="69" t="str">
        <f t="shared" si="48"/>
        <v>-</v>
      </c>
      <c r="R64" s="3">
        <v>250</v>
      </c>
      <c r="S64" s="74"/>
      <c r="T64" s="35">
        <v>1.25</v>
      </c>
      <c r="U64" s="35">
        <f>R64*T64</f>
        <v>312.5</v>
      </c>
      <c r="V64" s="3">
        <f>P64*0.01</f>
        <v>0.13</v>
      </c>
      <c r="W64" s="22">
        <f t="shared" si="149"/>
        <v>271.875</v>
      </c>
      <c r="X64" s="3">
        <f t="shared" si="150"/>
        <v>271.88</v>
      </c>
      <c r="Y64" s="4"/>
      <c r="Z64" s="3">
        <v>9.0399999999999991</v>
      </c>
      <c r="AA64" s="3">
        <f>H64*Z64</f>
        <v>0</v>
      </c>
      <c r="AB64" s="3">
        <f>AA64*$P$7</f>
        <v>0</v>
      </c>
      <c r="AC64" s="3">
        <f>Z64/F64</f>
        <v>0.37666666666666665</v>
      </c>
      <c r="AD64" s="23">
        <f t="shared" si="151"/>
        <v>0.377</v>
      </c>
      <c r="AE64" s="3">
        <f>AD64*$P$7</f>
        <v>8.6709999999999994</v>
      </c>
      <c r="AF64" s="23">
        <f t="shared" si="152"/>
        <v>8.67</v>
      </c>
      <c r="AH64" s="23">
        <f t="shared" si="153"/>
        <v>271.88</v>
      </c>
      <c r="AJ64" s="3">
        <f>IF($AC$3,AL64+AF64,AL64)</f>
        <v>271.88</v>
      </c>
      <c r="AL64" s="3">
        <f t="shared" si="44"/>
        <v>271.88</v>
      </c>
    </row>
    <row r="65" spans="1:38" ht="17.25" customHeight="1" x14ac:dyDescent="0.25">
      <c r="A65" s="55"/>
      <c r="B65" s="45"/>
      <c r="C65" s="85" t="s">
        <v>469</v>
      </c>
      <c r="D65" s="85"/>
      <c r="E65" s="85"/>
      <c r="F65" s="85"/>
      <c r="G65" s="85"/>
      <c r="H65" s="85"/>
      <c r="I65" s="85"/>
      <c r="J65" s="85"/>
      <c r="O65" s="65" t="s">
        <v>470</v>
      </c>
      <c r="P65" s="78">
        <v>13</v>
      </c>
      <c r="Q65" s="69" t="str">
        <f t="shared" ref="Q65:Q100" si="154">IF(P65&gt;18,"ПЕРЕБОР","-")</f>
        <v>-</v>
      </c>
      <c r="S65" s="74"/>
      <c r="Y65" s="4"/>
      <c r="AA65"/>
      <c r="AB65"/>
      <c r="AC65"/>
      <c r="AD65"/>
      <c r="AE65"/>
      <c r="AF65"/>
      <c r="AH65"/>
      <c r="AJ65"/>
      <c r="AL65"/>
    </row>
    <row r="66" spans="1:38" ht="18.75" customHeight="1" x14ac:dyDescent="0.25">
      <c r="A66" s="57" t="s">
        <v>495</v>
      </c>
      <c r="B66" s="45"/>
      <c r="C66" s="58" t="s">
        <v>471</v>
      </c>
      <c r="D66" s="72">
        <v>378</v>
      </c>
      <c r="E66" s="73" t="s">
        <v>43</v>
      </c>
      <c r="F66" s="73">
        <v>12</v>
      </c>
      <c r="G66" s="80">
        <f t="shared" si="106"/>
        <v>137.03</v>
      </c>
      <c r="H66" s="52"/>
      <c r="I66" s="53">
        <f t="shared" ref="I66:I68" si="155">H66*F66</f>
        <v>0</v>
      </c>
      <c r="J66" s="54">
        <f t="shared" ref="J66:J68" si="156">G66*I66</f>
        <v>0</v>
      </c>
      <c r="K66" s="74"/>
      <c r="L66" s="76">
        <v>4673759126800</v>
      </c>
      <c r="M66" s="76">
        <v>4673759126817</v>
      </c>
      <c r="P66" s="78">
        <v>13</v>
      </c>
      <c r="Q66" s="69" t="str">
        <f t="shared" si="154"/>
        <v>-</v>
      </c>
      <c r="R66" s="3">
        <v>126</v>
      </c>
      <c r="S66" s="74"/>
      <c r="T66" s="35">
        <v>1.25</v>
      </c>
      <c r="U66" s="35">
        <f t="shared" ref="U66:U99" si="157">R66*T66</f>
        <v>157.5</v>
      </c>
      <c r="V66" s="3">
        <f t="shared" ref="V66:V99" si="158">P66*0.01</f>
        <v>0.13</v>
      </c>
      <c r="W66" s="22">
        <f t="shared" ref="W66:W96" si="159">U66-(U66*V66)</f>
        <v>137.02500000000001</v>
      </c>
      <c r="X66" s="3">
        <f t="shared" ref="X66:X96" si="160">ROUND(W66,2)</f>
        <v>137.03</v>
      </c>
      <c r="Y66" s="4"/>
      <c r="Z66" s="3">
        <v>4.79</v>
      </c>
      <c r="AA66" s="3">
        <f t="shared" ref="AA66:AA99" si="161">H66*Z66</f>
        <v>0</v>
      </c>
      <c r="AB66" s="3">
        <f t="shared" ref="AB66:AB96" si="162">AA66*$P$7</f>
        <v>0</v>
      </c>
      <c r="AC66" s="3">
        <f t="shared" ref="AC66:AC99" si="163">Z66/F66</f>
        <v>0.39916666666666667</v>
      </c>
      <c r="AD66" s="23">
        <f t="shared" ref="AD66:AD96" si="164">ROUND(AC66,3)</f>
        <v>0.39900000000000002</v>
      </c>
      <c r="AE66" s="3">
        <f t="shared" ref="AE66:AE96" si="165">AD66*$P$7</f>
        <v>9.1769999999999996</v>
      </c>
      <c r="AF66" s="23">
        <f t="shared" ref="AF66:AF96" si="166">ROUND(AE66,2)</f>
        <v>9.18</v>
      </c>
      <c r="AH66" s="23">
        <f t="shared" ref="AH66:AH96" si="167">ROUND(AJ66,2)</f>
        <v>137.03</v>
      </c>
      <c r="AJ66" s="3">
        <f t="shared" ref="AJ66:AJ96" si="168">IF($AC$3,AL66+AF66,AL66)</f>
        <v>137.03</v>
      </c>
      <c r="AL66" s="3">
        <f t="shared" si="44"/>
        <v>137.03</v>
      </c>
    </row>
    <row r="67" spans="1:38" ht="18.75" customHeight="1" x14ac:dyDescent="0.25">
      <c r="A67" s="57" t="s">
        <v>496</v>
      </c>
      <c r="B67" s="45"/>
      <c r="C67" s="58" t="s">
        <v>472</v>
      </c>
      <c r="D67" s="72">
        <v>378</v>
      </c>
      <c r="E67" s="73" t="s">
        <v>43</v>
      </c>
      <c r="F67" s="73">
        <v>12</v>
      </c>
      <c r="G67" s="80">
        <f t="shared" si="106"/>
        <v>137.03</v>
      </c>
      <c r="H67" s="52"/>
      <c r="I67" s="53">
        <f t="shared" si="155"/>
        <v>0</v>
      </c>
      <c r="J67" s="54">
        <f t="shared" si="156"/>
        <v>0</v>
      </c>
      <c r="K67" s="74"/>
      <c r="L67" s="76">
        <v>4673759126749</v>
      </c>
      <c r="M67" s="76">
        <v>4673759126756</v>
      </c>
      <c r="P67" s="78">
        <v>13</v>
      </c>
      <c r="Q67" s="69" t="str">
        <f t="shared" si="154"/>
        <v>-</v>
      </c>
      <c r="R67" s="3">
        <v>126</v>
      </c>
      <c r="S67" s="74"/>
      <c r="T67" s="35">
        <v>1.25</v>
      </c>
      <c r="U67" s="35">
        <f t="shared" si="157"/>
        <v>157.5</v>
      </c>
      <c r="V67" s="3">
        <f t="shared" si="158"/>
        <v>0.13</v>
      </c>
      <c r="W67" s="22">
        <f t="shared" si="159"/>
        <v>137.02500000000001</v>
      </c>
      <c r="X67" s="3">
        <f t="shared" si="160"/>
        <v>137.03</v>
      </c>
      <c r="Y67" s="4"/>
      <c r="Z67" s="3">
        <v>4.79</v>
      </c>
      <c r="AA67" s="3">
        <f t="shared" si="161"/>
        <v>0</v>
      </c>
      <c r="AB67" s="3">
        <f t="shared" si="162"/>
        <v>0</v>
      </c>
      <c r="AC67" s="3">
        <f t="shared" si="163"/>
        <v>0.39916666666666667</v>
      </c>
      <c r="AD67" s="23">
        <f t="shared" si="164"/>
        <v>0.39900000000000002</v>
      </c>
      <c r="AE67" s="3">
        <f t="shared" si="165"/>
        <v>9.1769999999999996</v>
      </c>
      <c r="AF67" s="23">
        <f t="shared" si="166"/>
        <v>9.18</v>
      </c>
      <c r="AH67" s="23">
        <f t="shared" si="167"/>
        <v>137.03</v>
      </c>
      <c r="AJ67" s="3">
        <f t="shared" si="168"/>
        <v>137.03</v>
      </c>
      <c r="AL67" s="3">
        <f t="shared" si="44"/>
        <v>137.03</v>
      </c>
    </row>
    <row r="68" spans="1:38" ht="18.75" customHeight="1" x14ac:dyDescent="0.25">
      <c r="A68" s="57" t="s">
        <v>497</v>
      </c>
      <c r="B68" s="45"/>
      <c r="C68" s="58" t="s">
        <v>473</v>
      </c>
      <c r="D68" s="72">
        <v>378</v>
      </c>
      <c r="E68" s="73" t="s">
        <v>43</v>
      </c>
      <c r="F68" s="73">
        <v>12</v>
      </c>
      <c r="G68" s="80">
        <f t="shared" si="106"/>
        <v>137.03</v>
      </c>
      <c r="H68" s="52"/>
      <c r="I68" s="53">
        <f t="shared" si="155"/>
        <v>0</v>
      </c>
      <c r="J68" s="54">
        <f t="shared" si="156"/>
        <v>0</v>
      </c>
      <c r="K68" s="74"/>
      <c r="L68" s="76">
        <v>4673759126763</v>
      </c>
      <c r="M68" s="76">
        <v>4673759126770</v>
      </c>
      <c r="P68" s="78">
        <v>13</v>
      </c>
      <c r="Q68" s="69" t="str">
        <f t="shared" si="154"/>
        <v>-</v>
      </c>
      <c r="R68" s="3">
        <v>126</v>
      </c>
      <c r="S68" s="74"/>
      <c r="T68" s="35">
        <v>1.25</v>
      </c>
      <c r="U68" s="35">
        <f t="shared" si="157"/>
        <v>157.5</v>
      </c>
      <c r="V68" s="3">
        <f t="shared" si="158"/>
        <v>0.13</v>
      </c>
      <c r="W68" s="22">
        <f t="shared" si="159"/>
        <v>137.02500000000001</v>
      </c>
      <c r="X68" s="3">
        <f t="shared" si="160"/>
        <v>137.03</v>
      </c>
      <c r="Y68" s="4"/>
      <c r="Z68" s="3">
        <v>4.79</v>
      </c>
      <c r="AA68" s="3">
        <f t="shared" si="161"/>
        <v>0</v>
      </c>
      <c r="AB68" s="3">
        <f t="shared" si="162"/>
        <v>0</v>
      </c>
      <c r="AC68" s="3">
        <f t="shared" si="163"/>
        <v>0.39916666666666667</v>
      </c>
      <c r="AD68" s="23">
        <f t="shared" si="164"/>
        <v>0.39900000000000002</v>
      </c>
      <c r="AE68" s="3">
        <f t="shared" si="165"/>
        <v>9.1769999999999996</v>
      </c>
      <c r="AF68" s="23">
        <f t="shared" si="166"/>
        <v>9.18</v>
      </c>
      <c r="AH68" s="23">
        <f t="shared" si="167"/>
        <v>137.03</v>
      </c>
      <c r="AJ68" s="3">
        <f t="shared" si="168"/>
        <v>137.03</v>
      </c>
      <c r="AL68" s="3">
        <f t="shared" si="44"/>
        <v>137.03</v>
      </c>
    </row>
    <row r="69" spans="1:38" ht="18.75" customHeight="1" x14ac:dyDescent="0.25">
      <c r="A69" s="57" t="s">
        <v>498</v>
      </c>
      <c r="B69" s="45"/>
      <c r="C69" s="58" t="s">
        <v>474</v>
      </c>
      <c r="D69" s="72">
        <v>378</v>
      </c>
      <c r="E69" s="73" t="s">
        <v>43</v>
      </c>
      <c r="F69" s="73">
        <v>12</v>
      </c>
      <c r="G69" s="80">
        <f t="shared" ref="G69:G96" si="169">AH69</f>
        <v>137.03</v>
      </c>
      <c r="H69" s="52"/>
      <c r="I69" s="53">
        <f t="shared" ref="I69:I96" si="170">H69*F69</f>
        <v>0</v>
      </c>
      <c r="J69" s="54">
        <f t="shared" ref="J69:J96" si="171">G69*I69</f>
        <v>0</v>
      </c>
      <c r="K69" s="74"/>
      <c r="L69" s="76">
        <v>4673759126886</v>
      </c>
      <c r="M69" s="76">
        <v>4673759126893</v>
      </c>
      <c r="P69" s="78">
        <v>13</v>
      </c>
      <c r="Q69" s="69" t="str">
        <f t="shared" si="154"/>
        <v>-</v>
      </c>
      <c r="R69" s="3">
        <v>126</v>
      </c>
      <c r="S69" s="74"/>
      <c r="T69" s="35">
        <v>1.25</v>
      </c>
      <c r="U69" s="35">
        <f t="shared" si="157"/>
        <v>157.5</v>
      </c>
      <c r="V69" s="3">
        <f t="shared" si="158"/>
        <v>0.13</v>
      </c>
      <c r="W69" s="22">
        <f t="shared" si="159"/>
        <v>137.02500000000001</v>
      </c>
      <c r="X69" s="3">
        <f t="shared" si="160"/>
        <v>137.03</v>
      </c>
      <c r="Y69" s="4"/>
      <c r="Z69" s="3">
        <v>4.79</v>
      </c>
      <c r="AA69" s="3">
        <f t="shared" si="161"/>
        <v>0</v>
      </c>
      <c r="AB69" s="3">
        <f t="shared" si="162"/>
        <v>0</v>
      </c>
      <c r="AC69" s="3">
        <f t="shared" si="163"/>
        <v>0.39916666666666667</v>
      </c>
      <c r="AD69" s="23">
        <f t="shared" si="164"/>
        <v>0.39900000000000002</v>
      </c>
      <c r="AE69" s="3">
        <f t="shared" si="165"/>
        <v>9.1769999999999996</v>
      </c>
      <c r="AF69" s="23">
        <f t="shared" si="166"/>
        <v>9.18</v>
      </c>
      <c r="AH69" s="23">
        <f t="shared" si="167"/>
        <v>137.03</v>
      </c>
      <c r="AJ69" s="3">
        <f t="shared" si="168"/>
        <v>137.03</v>
      </c>
      <c r="AL69" s="3">
        <f t="shared" si="44"/>
        <v>137.03</v>
      </c>
    </row>
    <row r="70" spans="1:38" ht="18.75" customHeight="1" x14ac:dyDescent="0.25">
      <c r="A70" s="57" t="s">
        <v>499</v>
      </c>
      <c r="B70" s="45"/>
      <c r="C70" s="58" t="s">
        <v>475</v>
      </c>
      <c r="D70" s="72">
        <v>378</v>
      </c>
      <c r="E70" s="73" t="s">
        <v>43</v>
      </c>
      <c r="F70" s="73">
        <v>12</v>
      </c>
      <c r="G70" s="80">
        <f t="shared" si="169"/>
        <v>137.03</v>
      </c>
      <c r="H70" s="52"/>
      <c r="I70" s="53">
        <f t="shared" si="170"/>
        <v>0</v>
      </c>
      <c r="J70" s="54">
        <f t="shared" si="171"/>
        <v>0</v>
      </c>
      <c r="K70" s="74"/>
      <c r="L70" s="76">
        <v>4673759126862</v>
      </c>
      <c r="M70" s="76">
        <v>4673759126879</v>
      </c>
      <c r="P70" s="78">
        <v>13</v>
      </c>
      <c r="Q70" s="69" t="str">
        <f t="shared" si="154"/>
        <v>-</v>
      </c>
      <c r="R70" s="3">
        <v>126</v>
      </c>
      <c r="S70" s="74"/>
      <c r="T70" s="35">
        <v>1.25</v>
      </c>
      <c r="U70" s="35">
        <f t="shared" si="157"/>
        <v>157.5</v>
      </c>
      <c r="V70" s="3">
        <f t="shared" si="158"/>
        <v>0.13</v>
      </c>
      <c r="W70" s="22">
        <f t="shared" si="159"/>
        <v>137.02500000000001</v>
      </c>
      <c r="X70" s="3">
        <f t="shared" si="160"/>
        <v>137.03</v>
      </c>
      <c r="Y70" s="4"/>
      <c r="Z70" s="3">
        <v>4.79</v>
      </c>
      <c r="AA70" s="3">
        <f t="shared" si="161"/>
        <v>0</v>
      </c>
      <c r="AB70" s="3">
        <f t="shared" si="162"/>
        <v>0</v>
      </c>
      <c r="AC70" s="3">
        <f t="shared" si="163"/>
        <v>0.39916666666666667</v>
      </c>
      <c r="AD70" s="23">
        <f t="shared" si="164"/>
        <v>0.39900000000000002</v>
      </c>
      <c r="AE70" s="3">
        <f t="shared" si="165"/>
        <v>9.1769999999999996</v>
      </c>
      <c r="AF70" s="23">
        <f t="shared" si="166"/>
        <v>9.18</v>
      </c>
      <c r="AH70" s="23">
        <f t="shared" si="167"/>
        <v>137.03</v>
      </c>
      <c r="AJ70" s="3">
        <f t="shared" si="168"/>
        <v>137.03</v>
      </c>
      <c r="AL70" s="3">
        <f t="shared" si="44"/>
        <v>137.03</v>
      </c>
    </row>
    <row r="71" spans="1:38" ht="18.75" customHeight="1" x14ac:dyDescent="0.25">
      <c r="A71" s="57" t="s">
        <v>500</v>
      </c>
      <c r="B71" s="45"/>
      <c r="C71" s="58" t="s">
        <v>476</v>
      </c>
      <c r="D71" s="72">
        <v>378</v>
      </c>
      <c r="E71" s="73" t="s">
        <v>43</v>
      </c>
      <c r="F71" s="73">
        <v>12</v>
      </c>
      <c r="G71" s="80">
        <f t="shared" si="169"/>
        <v>137.03</v>
      </c>
      <c r="H71" s="52"/>
      <c r="I71" s="53">
        <f t="shared" si="170"/>
        <v>0</v>
      </c>
      <c r="J71" s="54">
        <f t="shared" si="171"/>
        <v>0</v>
      </c>
      <c r="K71" s="74"/>
      <c r="L71" s="76">
        <v>4673759126909</v>
      </c>
      <c r="M71" s="76">
        <v>4673759126916</v>
      </c>
      <c r="P71" s="78">
        <v>13</v>
      </c>
      <c r="Q71" s="69" t="str">
        <f t="shared" si="154"/>
        <v>-</v>
      </c>
      <c r="R71" s="3">
        <v>126</v>
      </c>
      <c r="S71" s="74"/>
      <c r="T71" s="35">
        <v>1.25</v>
      </c>
      <c r="U71" s="35">
        <f t="shared" si="157"/>
        <v>157.5</v>
      </c>
      <c r="V71" s="3">
        <f t="shared" si="158"/>
        <v>0.13</v>
      </c>
      <c r="W71" s="22">
        <f t="shared" si="159"/>
        <v>137.02500000000001</v>
      </c>
      <c r="X71" s="3">
        <f t="shared" si="160"/>
        <v>137.03</v>
      </c>
      <c r="Y71" s="4"/>
      <c r="Z71" s="3">
        <v>4.79</v>
      </c>
      <c r="AA71" s="3">
        <f t="shared" si="161"/>
        <v>0</v>
      </c>
      <c r="AB71" s="3">
        <f t="shared" si="162"/>
        <v>0</v>
      </c>
      <c r="AC71" s="3">
        <f t="shared" si="163"/>
        <v>0.39916666666666667</v>
      </c>
      <c r="AD71" s="23">
        <f t="shared" si="164"/>
        <v>0.39900000000000002</v>
      </c>
      <c r="AE71" s="3">
        <f t="shared" si="165"/>
        <v>9.1769999999999996</v>
      </c>
      <c r="AF71" s="23">
        <f t="shared" si="166"/>
        <v>9.18</v>
      </c>
      <c r="AH71" s="23">
        <f t="shared" si="167"/>
        <v>137.03</v>
      </c>
      <c r="AJ71" s="3">
        <f t="shared" si="168"/>
        <v>137.03</v>
      </c>
      <c r="AL71" s="3">
        <f t="shared" si="44"/>
        <v>137.03</v>
      </c>
    </row>
    <row r="72" spans="1:38" ht="18.75" customHeight="1" x14ac:dyDescent="0.25">
      <c r="A72" s="57" t="s">
        <v>501</v>
      </c>
      <c r="B72" s="45"/>
      <c r="C72" s="58" t="s">
        <v>477</v>
      </c>
      <c r="D72" s="72">
        <v>378</v>
      </c>
      <c r="E72" s="73" t="s">
        <v>43</v>
      </c>
      <c r="F72" s="73">
        <v>12</v>
      </c>
      <c r="G72" s="80">
        <f t="shared" si="169"/>
        <v>137.03</v>
      </c>
      <c r="H72" s="52"/>
      <c r="I72" s="53">
        <f t="shared" si="170"/>
        <v>0</v>
      </c>
      <c r="J72" s="54">
        <f t="shared" si="171"/>
        <v>0</v>
      </c>
      <c r="K72" s="74"/>
      <c r="L72" s="76">
        <v>4673759126701</v>
      </c>
      <c r="M72" s="76">
        <v>4673759126718</v>
      </c>
      <c r="P72" s="78">
        <v>13</v>
      </c>
      <c r="Q72" s="69" t="str">
        <f t="shared" si="154"/>
        <v>-</v>
      </c>
      <c r="R72" s="3">
        <v>126</v>
      </c>
      <c r="S72" s="74"/>
      <c r="T72" s="35">
        <v>1.25</v>
      </c>
      <c r="U72" s="35">
        <f t="shared" si="157"/>
        <v>157.5</v>
      </c>
      <c r="V72" s="3">
        <f t="shared" si="158"/>
        <v>0.13</v>
      </c>
      <c r="W72" s="22">
        <f t="shared" si="159"/>
        <v>137.02500000000001</v>
      </c>
      <c r="X72" s="3">
        <f t="shared" si="160"/>
        <v>137.03</v>
      </c>
      <c r="Y72" s="4"/>
      <c r="Z72" s="3">
        <v>4.79</v>
      </c>
      <c r="AA72" s="3">
        <f t="shared" si="161"/>
        <v>0</v>
      </c>
      <c r="AB72" s="3">
        <f t="shared" si="162"/>
        <v>0</v>
      </c>
      <c r="AC72" s="3">
        <f t="shared" si="163"/>
        <v>0.39916666666666667</v>
      </c>
      <c r="AD72" s="23">
        <f t="shared" si="164"/>
        <v>0.39900000000000002</v>
      </c>
      <c r="AE72" s="3">
        <f t="shared" si="165"/>
        <v>9.1769999999999996</v>
      </c>
      <c r="AF72" s="23">
        <f t="shared" si="166"/>
        <v>9.18</v>
      </c>
      <c r="AH72" s="23">
        <f t="shared" si="167"/>
        <v>137.03</v>
      </c>
      <c r="AJ72" s="3">
        <f t="shared" si="168"/>
        <v>137.03</v>
      </c>
      <c r="AL72" s="3">
        <f t="shared" si="44"/>
        <v>137.03</v>
      </c>
    </row>
    <row r="73" spans="1:38" ht="18.75" customHeight="1" x14ac:dyDescent="0.25">
      <c r="A73" s="57" t="s">
        <v>502</v>
      </c>
      <c r="B73" s="45"/>
      <c r="C73" s="58" t="s">
        <v>478</v>
      </c>
      <c r="D73" s="72">
        <v>378</v>
      </c>
      <c r="E73" s="73" t="s">
        <v>43</v>
      </c>
      <c r="F73" s="73">
        <v>12</v>
      </c>
      <c r="G73" s="80">
        <f t="shared" si="169"/>
        <v>137.03</v>
      </c>
      <c r="H73" s="52"/>
      <c r="I73" s="53">
        <f t="shared" si="170"/>
        <v>0</v>
      </c>
      <c r="J73" s="54">
        <f t="shared" si="171"/>
        <v>0</v>
      </c>
      <c r="K73" s="74"/>
      <c r="L73" s="76">
        <v>4673759126725</v>
      </c>
      <c r="M73" s="76">
        <v>4673759126732</v>
      </c>
      <c r="P73" s="78">
        <v>13</v>
      </c>
      <c r="Q73" s="69" t="str">
        <f t="shared" si="154"/>
        <v>-</v>
      </c>
      <c r="R73" s="3">
        <v>126</v>
      </c>
      <c r="S73" s="74"/>
      <c r="T73" s="35">
        <v>1.25</v>
      </c>
      <c r="U73" s="35">
        <f t="shared" si="157"/>
        <v>157.5</v>
      </c>
      <c r="V73" s="3">
        <f t="shared" si="158"/>
        <v>0.13</v>
      </c>
      <c r="W73" s="22">
        <f t="shared" si="159"/>
        <v>137.02500000000001</v>
      </c>
      <c r="X73" s="3">
        <f t="shared" si="160"/>
        <v>137.03</v>
      </c>
      <c r="Y73" s="4"/>
      <c r="Z73" s="3">
        <v>4.79</v>
      </c>
      <c r="AA73" s="3">
        <f t="shared" si="161"/>
        <v>0</v>
      </c>
      <c r="AB73" s="3">
        <f t="shared" si="162"/>
        <v>0</v>
      </c>
      <c r="AC73" s="3">
        <f t="shared" si="163"/>
        <v>0.39916666666666667</v>
      </c>
      <c r="AD73" s="23">
        <f t="shared" si="164"/>
        <v>0.39900000000000002</v>
      </c>
      <c r="AE73" s="3">
        <f t="shared" si="165"/>
        <v>9.1769999999999996</v>
      </c>
      <c r="AF73" s="23">
        <f t="shared" si="166"/>
        <v>9.18</v>
      </c>
      <c r="AH73" s="23">
        <f t="shared" si="167"/>
        <v>137.03</v>
      </c>
      <c r="AJ73" s="3">
        <f t="shared" si="168"/>
        <v>137.03</v>
      </c>
      <c r="AL73" s="3">
        <f t="shared" si="44"/>
        <v>137.03</v>
      </c>
    </row>
    <row r="74" spans="1:38" ht="18.75" customHeight="1" x14ac:dyDescent="0.25">
      <c r="A74" s="57" t="s">
        <v>503</v>
      </c>
      <c r="B74" s="45"/>
      <c r="C74" s="58" t="s">
        <v>479</v>
      </c>
      <c r="D74" s="72">
        <v>378</v>
      </c>
      <c r="E74" s="73" t="s">
        <v>43</v>
      </c>
      <c r="F74" s="73">
        <v>12</v>
      </c>
      <c r="G74" s="80">
        <f t="shared" si="169"/>
        <v>137.03</v>
      </c>
      <c r="H74" s="52"/>
      <c r="I74" s="53">
        <f t="shared" si="170"/>
        <v>0</v>
      </c>
      <c r="J74" s="54">
        <f t="shared" si="171"/>
        <v>0</v>
      </c>
      <c r="K74" s="74"/>
      <c r="L74" s="76">
        <v>4673759126664</v>
      </c>
      <c r="M74" s="76">
        <v>4673759126671</v>
      </c>
      <c r="P74" s="78">
        <v>13</v>
      </c>
      <c r="Q74" s="69" t="str">
        <f t="shared" si="154"/>
        <v>-</v>
      </c>
      <c r="R74" s="3">
        <v>126</v>
      </c>
      <c r="S74" s="74"/>
      <c r="T74" s="35">
        <v>1.25</v>
      </c>
      <c r="U74" s="35">
        <f t="shared" si="157"/>
        <v>157.5</v>
      </c>
      <c r="V74" s="3">
        <f t="shared" si="158"/>
        <v>0.13</v>
      </c>
      <c r="W74" s="22">
        <f t="shared" si="159"/>
        <v>137.02500000000001</v>
      </c>
      <c r="X74" s="3">
        <f t="shared" si="160"/>
        <v>137.03</v>
      </c>
      <c r="Y74" s="4"/>
      <c r="Z74" s="3">
        <v>4.79</v>
      </c>
      <c r="AA74" s="3">
        <f t="shared" si="161"/>
        <v>0</v>
      </c>
      <c r="AB74" s="3">
        <f t="shared" si="162"/>
        <v>0</v>
      </c>
      <c r="AC74" s="3">
        <f t="shared" si="163"/>
        <v>0.39916666666666667</v>
      </c>
      <c r="AD74" s="23">
        <f t="shared" si="164"/>
        <v>0.39900000000000002</v>
      </c>
      <c r="AE74" s="3">
        <f t="shared" si="165"/>
        <v>9.1769999999999996</v>
      </c>
      <c r="AF74" s="23">
        <f t="shared" si="166"/>
        <v>9.18</v>
      </c>
      <c r="AH74" s="23">
        <f t="shared" si="167"/>
        <v>137.03</v>
      </c>
      <c r="AJ74" s="3">
        <f t="shared" si="168"/>
        <v>137.03</v>
      </c>
      <c r="AL74" s="3">
        <f t="shared" si="44"/>
        <v>137.03</v>
      </c>
    </row>
    <row r="75" spans="1:38" ht="18.75" customHeight="1" x14ac:dyDescent="0.25">
      <c r="A75" s="57" t="s">
        <v>504</v>
      </c>
      <c r="B75" s="45"/>
      <c r="C75" s="58" t="s">
        <v>480</v>
      </c>
      <c r="D75" s="72">
        <v>378</v>
      </c>
      <c r="E75" s="73" t="s">
        <v>43</v>
      </c>
      <c r="F75" s="73">
        <v>12</v>
      </c>
      <c r="G75" s="80">
        <f t="shared" si="169"/>
        <v>137.03</v>
      </c>
      <c r="H75" s="52"/>
      <c r="I75" s="53">
        <f t="shared" si="170"/>
        <v>0</v>
      </c>
      <c r="J75" s="54">
        <f t="shared" si="171"/>
        <v>0</v>
      </c>
      <c r="K75" s="74"/>
      <c r="L75" s="76">
        <v>4673759126688</v>
      </c>
      <c r="M75" s="76">
        <v>4673759126695</v>
      </c>
      <c r="P75" s="78">
        <v>13</v>
      </c>
      <c r="Q75" s="69" t="str">
        <f t="shared" si="154"/>
        <v>-</v>
      </c>
      <c r="R75" s="3">
        <v>126</v>
      </c>
      <c r="S75" s="74"/>
      <c r="T75" s="35">
        <v>1.25</v>
      </c>
      <c r="U75" s="35">
        <f t="shared" si="157"/>
        <v>157.5</v>
      </c>
      <c r="V75" s="3">
        <f t="shared" si="158"/>
        <v>0.13</v>
      </c>
      <c r="W75" s="22">
        <f t="shared" si="159"/>
        <v>137.02500000000001</v>
      </c>
      <c r="X75" s="3">
        <f t="shared" si="160"/>
        <v>137.03</v>
      </c>
      <c r="Y75" s="4"/>
      <c r="Z75" s="3">
        <v>4.79</v>
      </c>
      <c r="AA75" s="3">
        <f t="shared" si="161"/>
        <v>0</v>
      </c>
      <c r="AB75" s="3">
        <f t="shared" si="162"/>
        <v>0</v>
      </c>
      <c r="AC75" s="3">
        <f t="shared" si="163"/>
        <v>0.39916666666666667</v>
      </c>
      <c r="AD75" s="23">
        <f t="shared" si="164"/>
        <v>0.39900000000000002</v>
      </c>
      <c r="AE75" s="3">
        <f t="shared" si="165"/>
        <v>9.1769999999999996</v>
      </c>
      <c r="AF75" s="23">
        <f t="shared" si="166"/>
        <v>9.18</v>
      </c>
      <c r="AH75" s="23">
        <f t="shared" si="167"/>
        <v>137.03</v>
      </c>
      <c r="AJ75" s="3">
        <f t="shared" si="168"/>
        <v>137.03</v>
      </c>
      <c r="AL75" s="3">
        <f t="shared" si="44"/>
        <v>137.03</v>
      </c>
    </row>
    <row r="76" spans="1:38" ht="18.75" customHeight="1" x14ac:dyDescent="0.25">
      <c r="A76" s="57" t="s">
        <v>551</v>
      </c>
      <c r="B76" s="45"/>
      <c r="C76" s="75" t="s">
        <v>560</v>
      </c>
      <c r="D76" s="72">
        <v>378</v>
      </c>
      <c r="E76" s="73" t="s">
        <v>43</v>
      </c>
      <c r="F76" s="73">
        <v>12</v>
      </c>
      <c r="G76" s="80">
        <f t="shared" ref="G76:G81" si="172">AH76</f>
        <v>137.03</v>
      </c>
      <c r="H76" s="52"/>
      <c r="I76" s="53">
        <f t="shared" ref="I76:I81" si="173">H76*F76</f>
        <v>0</v>
      </c>
      <c r="J76" s="54">
        <f t="shared" ref="J76:J81" si="174">G76*I76</f>
        <v>0</v>
      </c>
      <c r="K76" s="74"/>
      <c r="L76" s="76">
        <v>4673759127340</v>
      </c>
      <c r="M76" s="76">
        <v>4673759127357</v>
      </c>
      <c r="P76" s="78">
        <v>13</v>
      </c>
      <c r="Q76" s="69" t="str">
        <f t="shared" si="154"/>
        <v>-</v>
      </c>
      <c r="R76" s="3">
        <v>126</v>
      </c>
      <c r="S76" s="74"/>
      <c r="T76" s="35">
        <v>1.25</v>
      </c>
      <c r="U76" s="35">
        <f t="shared" ref="U76:U81" si="175">R76*T76</f>
        <v>157.5</v>
      </c>
      <c r="V76" s="3">
        <f t="shared" ref="V76:V81" si="176">P76*0.01</f>
        <v>0.13</v>
      </c>
      <c r="W76" s="22">
        <f t="shared" ref="W76:W81" si="177">U76-(U76*V76)</f>
        <v>137.02500000000001</v>
      </c>
      <c r="X76" s="3">
        <f t="shared" ref="X76:X81" si="178">ROUND(W76,2)</f>
        <v>137.03</v>
      </c>
      <c r="Y76" s="4"/>
      <c r="Z76" s="3">
        <v>4.79</v>
      </c>
      <c r="AA76" s="3">
        <f t="shared" ref="AA76:AA81" si="179">H76*Z76</f>
        <v>0</v>
      </c>
      <c r="AB76" s="3">
        <f t="shared" ref="AB76:AB81" si="180">AA76*$P$7</f>
        <v>0</v>
      </c>
      <c r="AC76" s="3">
        <f t="shared" ref="AC76:AC81" si="181">Z76/F76</f>
        <v>0.39916666666666667</v>
      </c>
      <c r="AD76" s="23">
        <f t="shared" ref="AD76:AD81" si="182">ROUND(AC76,3)</f>
        <v>0.39900000000000002</v>
      </c>
      <c r="AE76" s="3">
        <f t="shared" ref="AE76:AE81" si="183">AD76*$P$7</f>
        <v>9.1769999999999996</v>
      </c>
      <c r="AF76" s="23">
        <f t="shared" ref="AF76:AF81" si="184">ROUND(AE76,2)</f>
        <v>9.18</v>
      </c>
      <c r="AH76" s="23">
        <f t="shared" ref="AH76:AH81" si="185">ROUND(AJ76,2)</f>
        <v>137.03</v>
      </c>
      <c r="AJ76" s="3">
        <f t="shared" ref="AJ76:AJ81" si="186">IF($AC$3,AL76+AF76,AL76)</f>
        <v>137.03</v>
      </c>
      <c r="AL76" s="3">
        <f t="shared" si="44"/>
        <v>137.03</v>
      </c>
    </row>
    <row r="77" spans="1:38" ht="18.75" customHeight="1" x14ac:dyDescent="0.25">
      <c r="A77" s="57" t="s">
        <v>552</v>
      </c>
      <c r="B77" s="45"/>
      <c r="C77" s="75" t="s">
        <v>559</v>
      </c>
      <c r="D77" s="72">
        <v>378</v>
      </c>
      <c r="E77" s="73" t="s">
        <v>43</v>
      </c>
      <c r="F77" s="73">
        <v>12</v>
      </c>
      <c r="G77" s="80">
        <f t="shared" si="172"/>
        <v>137.03</v>
      </c>
      <c r="H77" s="52"/>
      <c r="I77" s="53">
        <f t="shared" si="173"/>
        <v>0</v>
      </c>
      <c r="J77" s="54">
        <f t="shared" si="174"/>
        <v>0</v>
      </c>
      <c r="K77" s="74"/>
      <c r="L77" s="76">
        <v>4673759127326</v>
      </c>
      <c r="M77" s="76">
        <v>4673759127333</v>
      </c>
      <c r="P77" s="78">
        <v>13</v>
      </c>
      <c r="Q77" s="69" t="str">
        <f t="shared" si="154"/>
        <v>-</v>
      </c>
      <c r="R77" s="3">
        <v>126</v>
      </c>
      <c r="S77" s="74"/>
      <c r="T77" s="35">
        <v>1.25</v>
      </c>
      <c r="U77" s="35">
        <f t="shared" si="175"/>
        <v>157.5</v>
      </c>
      <c r="V77" s="3">
        <f t="shared" si="176"/>
        <v>0.13</v>
      </c>
      <c r="W77" s="22">
        <f t="shared" si="177"/>
        <v>137.02500000000001</v>
      </c>
      <c r="X77" s="3">
        <f t="shared" si="178"/>
        <v>137.03</v>
      </c>
      <c r="Y77" s="4"/>
      <c r="Z77" s="3">
        <v>4.79</v>
      </c>
      <c r="AA77" s="3">
        <f t="shared" si="179"/>
        <v>0</v>
      </c>
      <c r="AB77" s="3">
        <f t="shared" si="180"/>
        <v>0</v>
      </c>
      <c r="AC77" s="3">
        <f t="shared" si="181"/>
        <v>0.39916666666666667</v>
      </c>
      <c r="AD77" s="23">
        <f t="shared" si="182"/>
        <v>0.39900000000000002</v>
      </c>
      <c r="AE77" s="3">
        <f t="shared" si="183"/>
        <v>9.1769999999999996</v>
      </c>
      <c r="AF77" s="23">
        <f t="shared" si="184"/>
        <v>9.18</v>
      </c>
      <c r="AH77" s="23">
        <f t="shared" si="185"/>
        <v>137.03</v>
      </c>
      <c r="AJ77" s="3">
        <f t="shared" si="186"/>
        <v>137.03</v>
      </c>
      <c r="AL77" s="3">
        <f t="shared" si="44"/>
        <v>137.03</v>
      </c>
    </row>
    <row r="78" spans="1:38" ht="18.75" customHeight="1" x14ac:dyDescent="0.25">
      <c r="A78" s="57" t="s">
        <v>553</v>
      </c>
      <c r="B78" s="45"/>
      <c r="C78" s="75" t="s">
        <v>558</v>
      </c>
      <c r="D78" s="72">
        <v>378</v>
      </c>
      <c r="E78" s="73" t="s">
        <v>43</v>
      </c>
      <c r="F78" s="73">
        <v>12</v>
      </c>
      <c r="G78" s="80">
        <f t="shared" si="172"/>
        <v>137.03</v>
      </c>
      <c r="H78" s="52"/>
      <c r="I78" s="53">
        <f t="shared" si="173"/>
        <v>0</v>
      </c>
      <c r="J78" s="54">
        <f t="shared" si="174"/>
        <v>0</v>
      </c>
      <c r="K78" s="74"/>
      <c r="L78" s="76">
        <v>4673759127364</v>
      </c>
      <c r="M78" s="76">
        <v>4673759127371</v>
      </c>
      <c r="P78" s="78">
        <v>13</v>
      </c>
      <c r="Q78" s="69" t="str">
        <f t="shared" si="154"/>
        <v>-</v>
      </c>
      <c r="R78" s="3">
        <v>126</v>
      </c>
      <c r="S78" s="74"/>
      <c r="T78" s="35">
        <v>1.25</v>
      </c>
      <c r="U78" s="35">
        <f t="shared" si="175"/>
        <v>157.5</v>
      </c>
      <c r="V78" s="3">
        <f t="shared" si="176"/>
        <v>0.13</v>
      </c>
      <c r="W78" s="22">
        <f t="shared" si="177"/>
        <v>137.02500000000001</v>
      </c>
      <c r="X78" s="3">
        <f t="shared" si="178"/>
        <v>137.03</v>
      </c>
      <c r="Y78" s="4"/>
      <c r="Z78" s="3">
        <v>4.79</v>
      </c>
      <c r="AA78" s="3">
        <f t="shared" si="179"/>
        <v>0</v>
      </c>
      <c r="AB78" s="3">
        <f t="shared" si="180"/>
        <v>0</v>
      </c>
      <c r="AC78" s="3">
        <f t="shared" si="181"/>
        <v>0.39916666666666667</v>
      </c>
      <c r="AD78" s="23">
        <f t="shared" si="182"/>
        <v>0.39900000000000002</v>
      </c>
      <c r="AE78" s="3">
        <f t="shared" si="183"/>
        <v>9.1769999999999996</v>
      </c>
      <c r="AF78" s="23">
        <f t="shared" si="184"/>
        <v>9.18</v>
      </c>
      <c r="AH78" s="23">
        <f t="shared" si="185"/>
        <v>137.03</v>
      </c>
      <c r="AJ78" s="3">
        <f t="shared" si="186"/>
        <v>137.03</v>
      </c>
      <c r="AL78" s="3">
        <f t="shared" ref="AL78:AL140" si="187">IF($AC$4,X78-($AL$7/100*X78),X78)</f>
        <v>137.03</v>
      </c>
    </row>
    <row r="79" spans="1:38" ht="18.75" customHeight="1" x14ac:dyDescent="0.25">
      <c r="A79" s="57" t="s">
        <v>554</v>
      </c>
      <c r="B79" s="45"/>
      <c r="C79" s="75" t="s">
        <v>557</v>
      </c>
      <c r="D79" s="72">
        <v>378</v>
      </c>
      <c r="E79" s="73" t="s">
        <v>43</v>
      </c>
      <c r="F79" s="73">
        <v>12</v>
      </c>
      <c r="G79" s="80">
        <f t="shared" si="172"/>
        <v>137.03</v>
      </c>
      <c r="H79" s="52"/>
      <c r="I79" s="53">
        <f t="shared" si="173"/>
        <v>0</v>
      </c>
      <c r="J79" s="54">
        <f t="shared" si="174"/>
        <v>0</v>
      </c>
      <c r="K79" s="74"/>
      <c r="L79" s="76">
        <v>4673759127289</v>
      </c>
      <c r="M79" s="76">
        <v>4673759127296</v>
      </c>
      <c r="P79" s="78">
        <v>13</v>
      </c>
      <c r="Q79" s="69" t="str">
        <f t="shared" si="154"/>
        <v>-</v>
      </c>
      <c r="R79" s="3">
        <v>126</v>
      </c>
      <c r="S79" s="74"/>
      <c r="T79" s="35">
        <v>1.25</v>
      </c>
      <c r="U79" s="35">
        <f t="shared" si="175"/>
        <v>157.5</v>
      </c>
      <c r="V79" s="3">
        <f t="shared" si="176"/>
        <v>0.13</v>
      </c>
      <c r="W79" s="22">
        <f t="shared" si="177"/>
        <v>137.02500000000001</v>
      </c>
      <c r="X79" s="3">
        <f t="shared" si="178"/>
        <v>137.03</v>
      </c>
      <c r="Y79" s="4"/>
      <c r="Z79" s="3">
        <v>4.79</v>
      </c>
      <c r="AA79" s="3">
        <f t="shared" si="179"/>
        <v>0</v>
      </c>
      <c r="AB79" s="3">
        <f t="shared" si="180"/>
        <v>0</v>
      </c>
      <c r="AC79" s="3">
        <f t="shared" si="181"/>
        <v>0.39916666666666667</v>
      </c>
      <c r="AD79" s="23">
        <f t="shared" si="182"/>
        <v>0.39900000000000002</v>
      </c>
      <c r="AE79" s="3">
        <f t="shared" si="183"/>
        <v>9.1769999999999996</v>
      </c>
      <c r="AF79" s="23">
        <f t="shared" si="184"/>
        <v>9.18</v>
      </c>
      <c r="AH79" s="23">
        <f t="shared" si="185"/>
        <v>137.03</v>
      </c>
      <c r="AJ79" s="3">
        <f t="shared" si="186"/>
        <v>137.03</v>
      </c>
      <c r="AL79" s="3">
        <f t="shared" si="187"/>
        <v>137.03</v>
      </c>
    </row>
    <row r="80" spans="1:38" ht="18.75" customHeight="1" x14ac:dyDescent="0.25">
      <c r="A80" s="57" t="s">
        <v>555</v>
      </c>
      <c r="B80" s="45"/>
      <c r="C80" s="75" t="s">
        <v>556</v>
      </c>
      <c r="D80" s="72">
        <v>378</v>
      </c>
      <c r="E80" s="73" t="s">
        <v>43</v>
      </c>
      <c r="F80" s="73">
        <v>12</v>
      </c>
      <c r="G80" s="80">
        <f t="shared" si="172"/>
        <v>137.03</v>
      </c>
      <c r="H80" s="52"/>
      <c r="I80" s="53">
        <f t="shared" si="173"/>
        <v>0</v>
      </c>
      <c r="J80" s="54">
        <f t="shared" si="174"/>
        <v>0</v>
      </c>
      <c r="K80" s="74"/>
      <c r="L80" s="76">
        <v>4673759127302</v>
      </c>
      <c r="M80" s="76">
        <v>4673759127319</v>
      </c>
      <c r="P80" s="78">
        <v>13</v>
      </c>
      <c r="Q80" s="69" t="str">
        <f t="shared" si="154"/>
        <v>-</v>
      </c>
      <c r="R80" s="3">
        <v>126</v>
      </c>
      <c r="S80" s="74"/>
      <c r="T80" s="35">
        <v>1.25</v>
      </c>
      <c r="U80" s="35">
        <f t="shared" si="175"/>
        <v>157.5</v>
      </c>
      <c r="V80" s="3">
        <f t="shared" si="176"/>
        <v>0.13</v>
      </c>
      <c r="W80" s="22">
        <f t="shared" si="177"/>
        <v>137.02500000000001</v>
      </c>
      <c r="X80" s="3">
        <f t="shared" si="178"/>
        <v>137.03</v>
      </c>
      <c r="Y80" s="4"/>
      <c r="Z80" s="3">
        <v>4.79</v>
      </c>
      <c r="AA80" s="3">
        <f t="shared" si="179"/>
        <v>0</v>
      </c>
      <c r="AB80" s="3">
        <f t="shared" si="180"/>
        <v>0</v>
      </c>
      <c r="AC80" s="3">
        <f t="shared" si="181"/>
        <v>0.39916666666666667</v>
      </c>
      <c r="AD80" s="23">
        <f t="shared" si="182"/>
        <v>0.39900000000000002</v>
      </c>
      <c r="AE80" s="3">
        <f t="shared" si="183"/>
        <v>9.1769999999999996</v>
      </c>
      <c r="AF80" s="23">
        <f t="shared" si="184"/>
        <v>9.18</v>
      </c>
      <c r="AH80" s="23">
        <f t="shared" si="185"/>
        <v>137.03</v>
      </c>
      <c r="AJ80" s="3">
        <f t="shared" si="186"/>
        <v>137.03</v>
      </c>
      <c r="AL80" s="3">
        <f t="shared" si="187"/>
        <v>137.03</v>
      </c>
    </row>
    <row r="81" spans="1:38" ht="18.75" customHeight="1" x14ac:dyDescent="0.25">
      <c r="A81" s="57" t="s">
        <v>549</v>
      </c>
      <c r="B81" s="45"/>
      <c r="C81" s="75" t="s">
        <v>550</v>
      </c>
      <c r="D81" s="72">
        <v>378</v>
      </c>
      <c r="E81" s="73" t="s">
        <v>43</v>
      </c>
      <c r="F81" s="73">
        <v>12</v>
      </c>
      <c r="G81" s="80">
        <f t="shared" si="172"/>
        <v>169.65</v>
      </c>
      <c r="H81" s="52"/>
      <c r="I81" s="53">
        <f t="shared" si="173"/>
        <v>0</v>
      </c>
      <c r="J81" s="54">
        <f t="shared" si="174"/>
        <v>0</v>
      </c>
      <c r="K81" s="74"/>
      <c r="L81" s="76">
        <v>4673759127388</v>
      </c>
      <c r="M81" s="76">
        <v>4673759127395</v>
      </c>
      <c r="P81" s="78">
        <v>13</v>
      </c>
      <c r="Q81" s="69" t="str">
        <f t="shared" si="154"/>
        <v>-</v>
      </c>
      <c r="R81" s="3">
        <v>156</v>
      </c>
      <c r="S81" s="74"/>
      <c r="T81" s="35">
        <v>1.25</v>
      </c>
      <c r="U81" s="35">
        <f t="shared" si="175"/>
        <v>195</v>
      </c>
      <c r="V81" s="3">
        <f t="shared" si="176"/>
        <v>0.13</v>
      </c>
      <c r="W81" s="22">
        <f t="shared" si="177"/>
        <v>169.65</v>
      </c>
      <c r="X81" s="3">
        <f t="shared" si="178"/>
        <v>169.65</v>
      </c>
      <c r="Y81" s="4"/>
      <c r="Z81" s="3">
        <v>4.79</v>
      </c>
      <c r="AA81" s="3">
        <f t="shared" si="179"/>
        <v>0</v>
      </c>
      <c r="AB81" s="3">
        <f t="shared" si="180"/>
        <v>0</v>
      </c>
      <c r="AC81" s="3">
        <f t="shared" si="181"/>
        <v>0.39916666666666667</v>
      </c>
      <c r="AD81" s="23">
        <f t="shared" si="182"/>
        <v>0.39900000000000002</v>
      </c>
      <c r="AE81" s="3">
        <f t="shared" si="183"/>
        <v>9.1769999999999996</v>
      </c>
      <c r="AF81" s="23">
        <f t="shared" si="184"/>
        <v>9.18</v>
      </c>
      <c r="AH81" s="23">
        <f t="shared" si="185"/>
        <v>169.65</v>
      </c>
      <c r="AJ81" s="3">
        <f t="shared" si="186"/>
        <v>169.65</v>
      </c>
      <c r="AL81" s="3">
        <f t="shared" si="187"/>
        <v>169.65</v>
      </c>
    </row>
    <row r="82" spans="1:38" ht="18.75" customHeight="1" x14ac:dyDescent="0.25">
      <c r="A82" s="57" t="s">
        <v>505</v>
      </c>
      <c r="B82" s="45"/>
      <c r="C82" s="58" t="s">
        <v>481</v>
      </c>
      <c r="D82" s="72">
        <v>378</v>
      </c>
      <c r="E82" s="73" t="s">
        <v>43</v>
      </c>
      <c r="F82" s="73">
        <v>12</v>
      </c>
      <c r="G82" s="80">
        <f t="shared" si="169"/>
        <v>153.34</v>
      </c>
      <c r="H82" s="52"/>
      <c r="I82" s="53">
        <f t="shared" si="170"/>
        <v>0</v>
      </c>
      <c r="J82" s="54">
        <f t="shared" si="171"/>
        <v>0</v>
      </c>
      <c r="K82" s="74"/>
      <c r="L82" s="76">
        <v>4673759126923</v>
      </c>
      <c r="M82" s="76">
        <v>4673759126930</v>
      </c>
      <c r="P82" s="78">
        <v>13</v>
      </c>
      <c r="Q82" s="69" t="str">
        <f t="shared" si="154"/>
        <v>-</v>
      </c>
      <c r="R82" s="3">
        <v>141</v>
      </c>
      <c r="S82" s="74"/>
      <c r="T82" s="35">
        <v>1.25</v>
      </c>
      <c r="U82" s="35">
        <f t="shared" si="157"/>
        <v>176.25</v>
      </c>
      <c r="V82" s="3">
        <f t="shared" si="158"/>
        <v>0.13</v>
      </c>
      <c r="W82" s="22">
        <f t="shared" si="159"/>
        <v>153.33750000000001</v>
      </c>
      <c r="X82" s="3">
        <f t="shared" si="160"/>
        <v>153.34</v>
      </c>
      <c r="Y82" s="4"/>
      <c r="Z82" s="3">
        <v>4.79</v>
      </c>
      <c r="AA82" s="3">
        <f t="shared" si="161"/>
        <v>0</v>
      </c>
      <c r="AB82" s="3">
        <f t="shared" si="162"/>
        <v>0</v>
      </c>
      <c r="AC82" s="3">
        <f t="shared" si="163"/>
        <v>0.39916666666666667</v>
      </c>
      <c r="AD82" s="23">
        <f t="shared" si="164"/>
        <v>0.39900000000000002</v>
      </c>
      <c r="AE82" s="3">
        <f t="shared" si="165"/>
        <v>9.1769999999999996</v>
      </c>
      <c r="AF82" s="23">
        <f t="shared" si="166"/>
        <v>9.18</v>
      </c>
      <c r="AH82" s="23">
        <f t="shared" si="167"/>
        <v>153.34</v>
      </c>
      <c r="AJ82" s="3">
        <f t="shared" si="168"/>
        <v>153.34</v>
      </c>
      <c r="AL82" s="3">
        <f t="shared" si="187"/>
        <v>153.34</v>
      </c>
    </row>
    <row r="83" spans="1:38" ht="18.75" customHeight="1" x14ac:dyDescent="0.25">
      <c r="A83" s="57" t="s">
        <v>506</v>
      </c>
      <c r="B83" s="45"/>
      <c r="C83" s="58" t="s">
        <v>482</v>
      </c>
      <c r="D83" s="72">
        <v>378</v>
      </c>
      <c r="E83" s="73" t="s">
        <v>43</v>
      </c>
      <c r="F83" s="73">
        <v>12</v>
      </c>
      <c r="G83" s="80">
        <f t="shared" si="169"/>
        <v>174</v>
      </c>
      <c r="H83" s="52"/>
      <c r="I83" s="53">
        <f t="shared" si="170"/>
        <v>0</v>
      </c>
      <c r="J83" s="54">
        <f t="shared" si="171"/>
        <v>0</v>
      </c>
      <c r="K83" s="74"/>
      <c r="L83" s="76">
        <v>4673759126824</v>
      </c>
      <c r="M83" s="76">
        <v>4673759126831</v>
      </c>
      <c r="P83" s="78">
        <v>13</v>
      </c>
      <c r="Q83" s="69" t="str">
        <f t="shared" si="154"/>
        <v>-</v>
      </c>
      <c r="R83" s="3">
        <v>160</v>
      </c>
      <c r="S83" s="74"/>
      <c r="T83" s="35">
        <v>1.25</v>
      </c>
      <c r="U83" s="35">
        <f t="shared" si="157"/>
        <v>200</v>
      </c>
      <c r="V83" s="3">
        <f t="shared" si="158"/>
        <v>0.13</v>
      </c>
      <c r="W83" s="22">
        <f t="shared" si="159"/>
        <v>174</v>
      </c>
      <c r="X83" s="3">
        <f t="shared" si="160"/>
        <v>174</v>
      </c>
      <c r="Y83" s="4"/>
      <c r="Z83" s="3">
        <v>4.79</v>
      </c>
      <c r="AA83" s="3">
        <f t="shared" si="161"/>
        <v>0</v>
      </c>
      <c r="AB83" s="3">
        <f t="shared" si="162"/>
        <v>0</v>
      </c>
      <c r="AC83" s="3">
        <f t="shared" si="163"/>
        <v>0.39916666666666667</v>
      </c>
      <c r="AD83" s="23">
        <f t="shared" si="164"/>
        <v>0.39900000000000002</v>
      </c>
      <c r="AE83" s="3">
        <f t="shared" si="165"/>
        <v>9.1769999999999996</v>
      </c>
      <c r="AF83" s="23">
        <f t="shared" si="166"/>
        <v>9.18</v>
      </c>
      <c r="AH83" s="23">
        <f t="shared" si="167"/>
        <v>174</v>
      </c>
      <c r="AJ83" s="3">
        <f t="shared" si="168"/>
        <v>174</v>
      </c>
      <c r="AL83" s="3">
        <f t="shared" si="187"/>
        <v>174</v>
      </c>
    </row>
    <row r="84" spans="1:38" ht="18.75" customHeight="1" x14ac:dyDescent="0.25">
      <c r="A84" s="57" t="s">
        <v>507</v>
      </c>
      <c r="B84" s="45"/>
      <c r="C84" s="58" t="s">
        <v>483</v>
      </c>
      <c r="D84" s="72">
        <v>378</v>
      </c>
      <c r="E84" s="73" t="s">
        <v>43</v>
      </c>
      <c r="F84" s="73">
        <v>12</v>
      </c>
      <c r="G84" s="80">
        <f t="shared" si="169"/>
        <v>152.25</v>
      </c>
      <c r="H84" s="52"/>
      <c r="I84" s="53">
        <f t="shared" si="170"/>
        <v>0</v>
      </c>
      <c r="J84" s="54">
        <f t="shared" si="171"/>
        <v>0</v>
      </c>
      <c r="K84" s="74"/>
      <c r="L84" s="76">
        <v>4673759126848</v>
      </c>
      <c r="M84" s="76">
        <v>4673759126855</v>
      </c>
      <c r="P84" s="78">
        <v>13</v>
      </c>
      <c r="Q84" s="69" t="str">
        <f t="shared" si="154"/>
        <v>-</v>
      </c>
      <c r="R84" s="3">
        <v>140</v>
      </c>
      <c r="S84" s="74"/>
      <c r="T84" s="35">
        <v>1.25</v>
      </c>
      <c r="U84" s="35">
        <f t="shared" si="157"/>
        <v>175</v>
      </c>
      <c r="V84" s="3">
        <f t="shared" si="158"/>
        <v>0.13</v>
      </c>
      <c r="W84" s="22">
        <f t="shared" si="159"/>
        <v>152.25</v>
      </c>
      <c r="X84" s="3">
        <f t="shared" si="160"/>
        <v>152.25</v>
      </c>
      <c r="Y84" s="4"/>
      <c r="Z84" s="3">
        <v>4.79</v>
      </c>
      <c r="AA84" s="3">
        <f t="shared" si="161"/>
        <v>0</v>
      </c>
      <c r="AB84" s="3">
        <f t="shared" si="162"/>
        <v>0</v>
      </c>
      <c r="AC84" s="3">
        <f t="shared" si="163"/>
        <v>0.39916666666666667</v>
      </c>
      <c r="AD84" s="23">
        <f t="shared" si="164"/>
        <v>0.39900000000000002</v>
      </c>
      <c r="AE84" s="3">
        <f t="shared" si="165"/>
        <v>9.1769999999999996</v>
      </c>
      <c r="AF84" s="23">
        <f t="shared" si="166"/>
        <v>9.18</v>
      </c>
      <c r="AH84" s="23">
        <f t="shared" si="167"/>
        <v>152.25</v>
      </c>
      <c r="AJ84" s="3">
        <f t="shared" si="168"/>
        <v>152.25</v>
      </c>
      <c r="AL84" s="3">
        <f t="shared" si="187"/>
        <v>152.25</v>
      </c>
    </row>
    <row r="85" spans="1:38" ht="18.75" customHeight="1" x14ac:dyDescent="0.25">
      <c r="A85" s="57" t="s">
        <v>508</v>
      </c>
      <c r="B85" s="45"/>
      <c r="C85" s="58" t="s">
        <v>484</v>
      </c>
      <c r="D85" s="72">
        <v>378</v>
      </c>
      <c r="E85" s="73" t="s">
        <v>43</v>
      </c>
      <c r="F85" s="73">
        <v>12</v>
      </c>
      <c r="G85" s="80">
        <f t="shared" si="169"/>
        <v>152.25</v>
      </c>
      <c r="H85" s="52"/>
      <c r="I85" s="53">
        <f t="shared" si="170"/>
        <v>0</v>
      </c>
      <c r="J85" s="54">
        <f t="shared" si="171"/>
        <v>0</v>
      </c>
      <c r="K85" s="74"/>
      <c r="L85" s="76">
        <v>4673759127081</v>
      </c>
      <c r="M85" s="76">
        <v>4673759127098</v>
      </c>
      <c r="P85" s="78">
        <v>13</v>
      </c>
      <c r="Q85" s="69" t="str">
        <f t="shared" si="154"/>
        <v>-</v>
      </c>
      <c r="R85" s="3">
        <v>140</v>
      </c>
      <c r="S85" s="74"/>
      <c r="T85" s="35">
        <v>1.25</v>
      </c>
      <c r="U85" s="35">
        <f t="shared" si="157"/>
        <v>175</v>
      </c>
      <c r="V85" s="3">
        <f t="shared" si="158"/>
        <v>0.13</v>
      </c>
      <c r="W85" s="22">
        <f t="shared" si="159"/>
        <v>152.25</v>
      </c>
      <c r="X85" s="3">
        <f t="shared" si="160"/>
        <v>152.25</v>
      </c>
      <c r="Y85" s="4"/>
      <c r="Z85" s="3">
        <v>4.79</v>
      </c>
      <c r="AA85" s="3">
        <f t="shared" si="161"/>
        <v>0</v>
      </c>
      <c r="AB85" s="3">
        <f t="shared" si="162"/>
        <v>0</v>
      </c>
      <c r="AC85" s="3">
        <f t="shared" si="163"/>
        <v>0.39916666666666667</v>
      </c>
      <c r="AD85" s="23">
        <f t="shared" si="164"/>
        <v>0.39900000000000002</v>
      </c>
      <c r="AE85" s="3">
        <f t="shared" si="165"/>
        <v>9.1769999999999996</v>
      </c>
      <c r="AF85" s="23">
        <f t="shared" si="166"/>
        <v>9.18</v>
      </c>
      <c r="AH85" s="23">
        <f t="shared" si="167"/>
        <v>152.25</v>
      </c>
      <c r="AJ85" s="3">
        <f t="shared" si="168"/>
        <v>152.25</v>
      </c>
      <c r="AL85" s="3">
        <f t="shared" si="187"/>
        <v>152.25</v>
      </c>
    </row>
    <row r="86" spans="1:38" ht="18.75" customHeight="1" x14ac:dyDescent="0.25">
      <c r="A86" s="57" t="s">
        <v>509</v>
      </c>
      <c r="B86" s="45"/>
      <c r="C86" s="58" t="s">
        <v>485</v>
      </c>
      <c r="D86" s="72">
        <v>378</v>
      </c>
      <c r="E86" s="73" t="s">
        <v>43</v>
      </c>
      <c r="F86" s="73">
        <v>12</v>
      </c>
      <c r="G86" s="80">
        <f t="shared" si="169"/>
        <v>152.25</v>
      </c>
      <c r="H86" s="52"/>
      <c r="I86" s="53">
        <f t="shared" si="170"/>
        <v>0</v>
      </c>
      <c r="J86" s="54">
        <f t="shared" si="171"/>
        <v>0</v>
      </c>
      <c r="K86" s="74"/>
      <c r="L86" s="76">
        <v>4673759127029</v>
      </c>
      <c r="M86" s="76">
        <v>4673759127036</v>
      </c>
      <c r="P86" s="78">
        <v>13</v>
      </c>
      <c r="Q86" s="69" t="str">
        <f t="shared" si="154"/>
        <v>-</v>
      </c>
      <c r="R86" s="3">
        <v>140</v>
      </c>
      <c r="S86" s="74"/>
      <c r="T86" s="35">
        <v>1.25</v>
      </c>
      <c r="U86" s="35">
        <f t="shared" si="157"/>
        <v>175</v>
      </c>
      <c r="V86" s="3">
        <f t="shared" si="158"/>
        <v>0.13</v>
      </c>
      <c r="W86" s="22">
        <f t="shared" si="159"/>
        <v>152.25</v>
      </c>
      <c r="X86" s="3">
        <f t="shared" si="160"/>
        <v>152.25</v>
      </c>
      <c r="Y86" s="4"/>
      <c r="Z86" s="3">
        <v>4.79</v>
      </c>
      <c r="AA86" s="3">
        <f t="shared" si="161"/>
        <v>0</v>
      </c>
      <c r="AB86" s="3">
        <f t="shared" si="162"/>
        <v>0</v>
      </c>
      <c r="AC86" s="3">
        <f t="shared" si="163"/>
        <v>0.39916666666666667</v>
      </c>
      <c r="AD86" s="23">
        <f t="shared" si="164"/>
        <v>0.39900000000000002</v>
      </c>
      <c r="AE86" s="3">
        <f t="shared" si="165"/>
        <v>9.1769999999999996</v>
      </c>
      <c r="AF86" s="23">
        <f t="shared" si="166"/>
        <v>9.18</v>
      </c>
      <c r="AH86" s="23">
        <f t="shared" si="167"/>
        <v>152.25</v>
      </c>
      <c r="AJ86" s="3">
        <f t="shared" si="168"/>
        <v>152.25</v>
      </c>
      <c r="AL86" s="3">
        <f t="shared" si="187"/>
        <v>152.25</v>
      </c>
    </row>
    <row r="87" spans="1:38" ht="18.75" customHeight="1" x14ac:dyDescent="0.25">
      <c r="A87" s="57" t="s">
        <v>510</v>
      </c>
      <c r="B87" s="45"/>
      <c r="C87" s="58" t="s">
        <v>486</v>
      </c>
      <c r="D87" s="72">
        <v>378</v>
      </c>
      <c r="E87" s="73" t="s">
        <v>43</v>
      </c>
      <c r="F87" s="73">
        <v>12</v>
      </c>
      <c r="G87" s="80">
        <f t="shared" si="169"/>
        <v>152.25</v>
      </c>
      <c r="H87" s="52"/>
      <c r="I87" s="53">
        <f t="shared" si="170"/>
        <v>0</v>
      </c>
      <c r="J87" s="54">
        <f t="shared" si="171"/>
        <v>0</v>
      </c>
      <c r="K87" s="74"/>
      <c r="L87" s="76">
        <v>4673759127043</v>
      </c>
      <c r="M87" s="76">
        <v>4673759127050</v>
      </c>
      <c r="P87" s="78">
        <v>13</v>
      </c>
      <c r="Q87" s="69" t="str">
        <f t="shared" si="154"/>
        <v>-</v>
      </c>
      <c r="R87" s="3">
        <v>140</v>
      </c>
      <c r="S87" s="74"/>
      <c r="T87" s="35">
        <v>1.25</v>
      </c>
      <c r="U87" s="35">
        <f t="shared" si="157"/>
        <v>175</v>
      </c>
      <c r="V87" s="3">
        <f t="shared" si="158"/>
        <v>0.13</v>
      </c>
      <c r="W87" s="22">
        <f t="shared" si="159"/>
        <v>152.25</v>
      </c>
      <c r="X87" s="3">
        <f t="shared" si="160"/>
        <v>152.25</v>
      </c>
      <c r="Y87" s="4"/>
      <c r="Z87" s="3">
        <v>4.79</v>
      </c>
      <c r="AA87" s="3">
        <f t="shared" si="161"/>
        <v>0</v>
      </c>
      <c r="AB87" s="3">
        <f t="shared" si="162"/>
        <v>0</v>
      </c>
      <c r="AC87" s="3">
        <f t="shared" si="163"/>
        <v>0.39916666666666667</v>
      </c>
      <c r="AD87" s="23">
        <f t="shared" si="164"/>
        <v>0.39900000000000002</v>
      </c>
      <c r="AE87" s="3">
        <f t="shared" si="165"/>
        <v>9.1769999999999996</v>
      </c>
      <c r="AF87" s="23">
        <f t="shared" si="166"/>
        <v>9.18</v>
      </c>
      <c r="AH87" s="23">
        <f t="shared" si="167"/>
        <v>152.25</v>
      </c>
      <c r="AJ87" s="3">
        <f t="shared" si="168"/>
        <v>152.25</v>
      </c>
      <c r="AL87" s="3">
        <f t="shared" si="187"/>
        <v>152.25</v>
      </c>
    </row>
    <row r="88" spans="1:38" ht="18.75" customHeight="1" x14ac:dyDescent="0.25">
      <c r="A88" s="57" t="s">
        <v>511</v>
      </c>
      <c r="B88" s="45"/>
      <c r="C88" s="58" t="s">
        <v>487</v>
      </c>
      <c r="D88" s="72">
        <v>378</v>
      </c>
      <c r="E88" s="73" t="s">
        <v>43</v>
      </c>
      <c r="F88" s="73">
        <v>12</v>
      </c>
      <c r="G88" s="80">
        <f t="shared" si="169"/>
        <v>152.25</v>
      </c>
      <c r="H88" s="52"/>
      <c r="I88" s="53">
        <f t="shared" si="170"/>
        <v>0</v>
      </c>
      <c r="J88" s="54">
        <f t="shared" si="171"/>
        <v>0</v>
      </c>
      <c r="K88" s="74"/>
      <c r="L88" s="76">
        <v>4673759127128</v>
      </c>
      <c r="M88" s="76">
        <v>4673759127135</v>
      </c>
      <c r="P88" s="78">
        <v>13</v>
      </c>
      <c r="Q88" s="69" t="str">
        <f t="shared" si="154"/>
        <v>-</v>
      </c>
      <c r="R88" s="3">
        <v>140</v>
      </c>
      <c r="S88" s="74"/>
      <c r="T88" s="35">
        <v>1.25</v>
      </c>
      <c r="U88" s="35">
        <f t="shared" si="157"/>
        <v>175</v>
      </c>
      <c r="V88" s="3">
        <f t="shared" si="158"/>
        <v>0.13</v>
      </c>
      <c r="W88" s="22">
        <f t="shared" si="159"/>
        <v>152.25</v>
      </c>
      <c r="X88" s="3">
        <f t="shared" si="160"/>
        <v>152.25</v>
      </c>
      <c r="Y88" s="4"/>
      <c r="Z88" s="3">
        <v>4.79</v>
      </c>
      <c r="AA88" s="3">
        <f t="shared" si="161"/>
        <v>0</v>
      </c>
      <c r="AB88" s="3">
        <f t="shared" si="162"/>
        <v>0</v>
      </c>
      <c r="AC88" s="3">
        <f t="shared" si="163"/>
        <v>0.39916666666666667</v>
      </c>
      <c r="AD88" s="23">
        <f t="shared" si="164"/>
        <v>0.39900000000000002</v>
      </c>
      <c r="AE88" s="3">
        <f t="shared" si="165"/>
        <v>9.1769999999999996</v>
      </c>
      <c r="AF88" s="23">
        <f t="shared" si="166"/>
        <v>9.18</v>
      </c>
      <c r="AH88" s="23">
        <f t="shared" si="167"/>
        <v>152.25</v>
      </c>
      <c r="AJ88" s="3">
        <f t="shared" si="168"/>
        <v>152.25</v>
      </c>
      <c r="AL88" s="3">
        <f t="shared" si="187"/>
        <v>152.25</v>
      </c>
    </row>
    <row r="89" spans="1:38" ht="18.75" customHeight="1" x14ac:dyDescent="0.25">
      <c r="A89" s="57" t="s">
        <v>512</v>
      </c>
      <c r="B89" s="45"/>
      <c r="C89" s="58" t="s">
        <v>488</v>
      </c>
      <c r="D89" s="72">
        <v>378</v>
      </c>
      <c r="E89" s="73" t="s">
        <v>43</v>
      </c>
      <c r="F89" s="73">
        <v>12</v>
      </c>
      <c r="G89" s="80">
        <f t="shared" si="169"/>
        <v>152.25</v>
      </c>
      <c r="H89" s="52"/>
      <c r="I89" s="53">
        <f t="shared" si="170"/>
        <v>0</v>
      </c>
      <c r="J89" s="54">
        <f t="shared" si="171"/>
        <v>0</v>
      </c>
      <c r="K89" s="74"/>
      <c r="L89" s="76">
        <v>4673759127067</v>
      </c>
      <c r="M89" s="76">
        <v>4673759127074</v>
      </c>
      <c r="P89" s="78">
        <v>13</v>
      </c>
      <c r="Q89" s="69" t="str">
        <f t="shared" si="154"/>
        <v>-</v>
      </c>
      <c r="R89" s="3">
        <v>140</v>
      </c>
      <c r="S89" s="74"/>
      <c r="T89" s="35">
        <v>1.25</v>
      </c>
      <c r="U89" s="35">
        <f t="shared" si="157"/>
        <v>175</v>
      </c>
      <c r="V89" s="3">
        <f t="shared" si="158"/>
        <v>0.13</v>
      </c>
      <c r="W89" s="22">
        <f t="shared" si="159"/>
        <v>152.25</v>
      </c>
      <c r="X89" s="3">
        <f t="shared" si="160"/>
        <v>152.25</v>
      </c>
      <c r="Y89" s="4"/>
      <c r="Z89" s="3">
        <v>4.79</v>
      </c>
      <c r="AA89" s="3">
        <f t="shared" si="161"/>
        <v>0</v>
      </c>
      <c r="AB89" s="3">
        <f t="shared" si="162"/>
        <v>0</v>
      </c>
      <c r="AC89" s="3">
        <f t="shared" si="163"/>
        <v>0.39916666666666667</v>
      </c>
      <c r="AD89" s="23">
        <f t="shared" si="164"/>
        <v>0.39900000000000002</v>
      </c>
      <c r="AE89" s="3">
        <f t="shared" si="165"/>
        <v>9.1769999999999996</v>
      </c>
      <c r="AF89" s="23">
        <f t="shared" si="166"/>
        <v>9.18</v>
      </c>
      <c r="AH89" s="23">
        <f t="shared" si="167"/>
        <v>152.25</v>
      </c>
      <c r="AJ89" s="3">
        <f t="shared" si="168"/>
        <v>152.25</v>
      </c>
      <c r="AL89" s="3">
        <f t="shared" si="187"/>
        <v>152.25</v>
      </c>
    </row>
    <row r="90" spans="1:38" ht="18.75" customHeight="1" x14ac:dyDescent="0.25">
      <c r="A90" s="57" t="s">
        <v>513</v>
      </c>
      <c r="B90" s="45"/>
      <c r="C90" s="58" t="s">
        <v>489</v>
      </c>
      <c r="D90" s="72">
        <v>378</v>
      </c>
      <c r="E90" s="73" t="s">
        <v>43</v>
      </c>
      <c r="F90" s="73">
        <v>12</v>
      </c>
      <c r="G90" s="80">
        <f t="shared" si="169"/>
        <v>152.25</v>
      </c>
      <c r="H90" s="52"/>
      <c r="I90" s="53">
        <f t="shared" si="170"/>
        <v>0</v>
      </c>
      <c r="J90" s="54">
        <f t="shared" si="171"/>
        <v>0</v>
      </c>
      <c r="K90" s="74"/>
      <c r="L90" s="76">
        <v>4673759127104</v>
      </c>
      <c r="M90" s="76">
        <v>4673759127111</v>
      </c>
      <c r="P90" s="78">
        <v>13</v>
      </c>
      <c r="Q90" s="69" t="str">
        <f t="shared" si="154"/>
        <v>-</v>
      </c>
      <c r="R90" s="3">
        <v>140</v>
      </c>
      <c r="S90" s="74"/>
      <c r="T90" s="35">
        <v>1.25</v>
      </c>
      <c r="U90" s="35">
        <f t="shared" si="157"/>
        <v>175</v>
      </c>
      <c r="V90" s="3">
        <f t="shared" si="158"/>
        <v>0.13</v>
      </c>
      <c r="W90" s="22">
        <f t="shared" si="159"/>
        <v>152.25</v>
      </c>
      <c r="X90" s="3">
        <f t="shared" si="160"/>
        <v>152.25</v>
      </c>
      <c r="Y90" s="4"/>
      <c r="Z90" s="3">
        <v>4.79</v>
      </c>
      <c r="AA90" s="3">
        <f t="shared" si="161"/>
        <v>0</v>
      </c>
      <c r="AB90" s="3">
        <f t="shared" si="162"/>
        <v>0</v>
      </c>
      <c r="AC90" s="3">
        <f t="shared" si="163"/>
        <v>0.39916666666666667</v>
      </c>
      <c r="AD90" s="23">
        <f t="shared" si="164"/>
        <v>0.39900000000000002</v>
      </c>
      <c r="AE90" s="3">
        <f t="shared" si="165"/>
        <v>9.1769999999999996</v>
      </c>
      <c r="AF90" s="23">
        <f t="shared" si="166"/>
        <v>9.18</v>
      </c>
      <c r="AH90" s="23">
        <f t="shared" si="167"/>
        <v>152.25</v>
      </c>
      <c r="AJ90" s="3">
        <f t="shared" si="168"/>
        <v>152.25</v>
      </c>
      <c r="AL90" s="3">
        <f t="shared" si="187"/>
        <v>152.25</v>
      </c>
    </row>
    <row r="91" spans="1:38" ht="18.75" customHeight="1" x14ac:dyDescent="0.25">
      <c r="A91" s="57" t="s">
        <v>514</v>
      </c>
      <c r="B91" s="45"/>
      <c r="C91" s="58" t="s">
        <v>490</v>
      </c>
      <c r="D91" s="72">
        <v>378</v>
      </c>
      <c r="E91" s="73" t="s">
        <v>43</v>
      </c>
      <c r="F91" s="73">
        <v>12</v>
      </c>
      <c r="G91" s="80">
        <f t="shared" si="169"/>
        <v>152.25</v>
      </c>
      <c r="H91" s="52"/>
      <c r="I91" s="53">
        <f t="shared" si="170"/>
        <v>0</v>
      </c>
      <c r="J91" s="54">
        <f t="shared" si="171"/>
        <v>0</v>
      </c>
      <c r="K91" s="74"/>
      <c r="L91" s="76">
        <v>4673759127142</v>
      </c>
      <c r="M91" s="76">
        <v>4673759127159</v>
      </c>
      <c r="P91" s="78">
        <v>13</v>
      </c>
      <c r="Q91" s="69" t="str">
        <f t="shared" si="154"/>
        <v>-</v>
      </c>
      <c r="R91" s="3">
        <v>140</v>
      </c>
      <c r="S91" s="74"/>
      <c r="T91" s="35">
        <v>1.25</v>
      </c>
      <c r="U91" s="35">
        <f t="shared" si="157"/>
        <v>175</v>
      </c>
      <c r="V91" s="3">
        <f t="shared" si="158"/>
        <v>0.13</v>
      </c>
      <c r="W91" s="22">
        <f t="shared" si="159"/>
        <v>152.25</v>
      </c>
      <c r="X91" s="3">
        <f t="shared" si="160"/>
        <v>152.25</v>
      </c>
      <c r="Y91" s="4"/>
      <c r="Z91" s="3">
        <v>4.79</v>
      </c>
      <c r="AA91" s="3">
        <f t="shared" si="161"/>
        <v>0</v>
      </c>
      <c r="AB91" s="3">
        <f t="shared" si="162"/>
        <v>0</v>
      </c>
      <c r="AC91" s="3">
        <f t="shared" si="163"/>
        <v>0.39916666666666667</v>
      </c>
      <c r="AD91" s="23">
        <f t="shared" si="164"/>
        <v>0.39900000000000002</v>
      </c>
      <c r="AE91" s="3">
        <f t="shared" si="165"/>
        <v>9.1769999999999996</v>
      </c>
      <c r="AF91" s="23">
        <f t="shared" si="166"/>
        <v>9.18</v>
      </c>
      <c r="AH91" s="23">
        <f t="shared" si="167"/>
        <v>152.25</v>
      </c>
      <c r="AJ91" s="3">
        <f t="shared" si="168"/>
        <v>152.25</v>
      </c>
      <c r="AL91" s="3">
        <f t="shared" si="187"/>
        <v>152.25</v>
      </c>
    </row>
    <row r="92" spans="1:38" ht="18.75" customHeight="1" x14ac:dyDescent="0.25">
      <c r="A92" s="57" t="s">
        <v>515</v>
      </c>
      <c r="B92" s="45"/>
      <c r="C92" s="58" t="s">
        <v>491</v>
      </c>
      <c r="D92" s="72">
        <v>378</v>
      </c>
      <c r="E92" s="73" t="s">
        <v>43</v>
      </c>
      <c r="F92" s="73">
        <v>12</v>
      </c>
      <c r="G92" s="80">
        <f t="shared" si="169"/>
        <v>152.25</v>
      </c>
      <c r="H92" s="52"/>
      <c r="I92" s="53">
        <f t="shared" si="170"/>
        <v>0</v>
      </c>
      <c r="J92" s="54">
        <f t="shared" si="171"/>
        <v>0</v>
      </c>
      <c r="K92" s="74"/>
      <c r="L92" s="76">
        <v>4673759126985</v>
      </c>
      <c r="M92" s="76">
        <v>4673759126992</v>
      </c>
      <c r="P92" s="78">
        <v>13</v>
      </c>
      <c r="Q92" s="69" t="str">
        <f t="shared" si="154"/>
        <v>-</v>
      </c>
      <c r="R92" s="3">
        <v>140</v>
      </c>
      <c r="S92" s="74"/>
      <c r="T92" s="35">
        <v>1.25</v>
      </c>
      <c r="U92" s="35">
        <f t="shared" si="157"/>
        <v>175</v>
      </c>
      <c r="V92" s="3">
        <f t="shared" si="158"/>
        <v>0.13</v>
      </c>
      <c r="W92" s="22">
        <f t="shared" si="159"/>
        <v>152.25</v>
      </c>
      <c r="X92" s="3">
        <f t="shared" si="160"/>
        <v>152.25</v>
      </c>
      <c r="Y92" s="4"/>
      <c r="Z92" s="3">
        <v>4.79</v>
      </c>
      <c r="AA92" s="3">
        <f t="shared" si="161"/>
        <v>0</v>
      </c>
      <c r="AB92" s="3">
        <f t="shared" si="162"/>
        <v>0</v>
      </c>
      <c r="AC92" s="3">
        <f t="shared" si="163"/>
        <v>0.39916666666666667</v>
      </c>
      <c r="AD92" s="23">
        <f t="shared" si="164"/>
        <v>0.39900000000000002</v>
      </c>
      <c r="AE92" s="3">
        <f t="shared" si="165"/>
        <v>9.1769999999999996</v>
      </c>
      <c r="AF92" s="23">
        <f t="shared" si="166"/>
        <v>9.18</v>
      </c>
      <c r="AH92" s="23">
        <f t="shared" si="167"/>
        <v>152.25</v>
      </c>
      <c r="AJ92" s="3">
        <f t="shared" si="168"/>
        <v>152.25</v>
      </c>
      <c r="AL92" s="3">
        <f t="shared" si="187"/>
        <v>152.25</v>
      </c>
    </row>
    <row r="93" spans="1:38" ht="18.75" customHeight="1" x14ac:dyDescent="0.25">
      <c r="A93" s="57" t="s">
        <v>516</v>
      </c>
      <c r="B93" s="45"/>
      <c r="C93" s="58" t="s">
        <v>492</v>
      </c>
      <c r="D93" s="72">
        <v>378</v>
      </c>
      <c r="E93" s="73" t="s">
        <v>43</v>
      </c>
      <c r="F93" s="73">
        <v>12</v>
      </c>
      <c r="G93" s="80">
        <f t="shared" si="169"/>
        <v>152.25</v>
      </c>
      <c r="H93" s="52"/>
      <c r="I93" s="53">
        <f t="shared" si="170"/>
        <v>0</v>
      </c>
      <c r="J93" s="54">
        <f t="shared" si="171"/>
        <v>0</v>
      </c>
      <c r="K93" s="74"/>
      <c r="L93" s="76">
        <v>4673759127005</v>
      </c>
      <c r="M93" s="76">
        <v>4673759127012</v>
      </c>
      <c r="P93" s="78">
        <v>13</v>
      </c>
      <c r="Q93" s="69" t="str">
        <f t="shared" si="154"/>
        <v>-</v>
      </c>
      <c r="R93" s="3">
        <v>140</v>
      </c>
      <c r="S93" s="74"/>
      <c r="T93" s="35">
        <v>1.25</v>
      </c>
      <c r="U93" s="35">
        <f t="shared" si="157"/>
        <v>175</v>
      </c>
      <c r="V93" s="3">
        <f t="shared" si="158"/>
        <v>0.13</v>
      </c>
      <c r="W93" s="22">
        <f t="shared" si="159"/>
        <v>152.25</v>
      </c>
      <c r="X93" s="3">
        <f t="shared" si="160"/>
        <v>152.25</v>
      </c>
      <c r="Y93" s="4"/>
      <c r="Z93" s="3">
        <v>4.79</v>
      </c>
      <c r="AA93" s="3">
        <f t="shared" si="161"/>
        <v>0</v>
      </c>
      <c r="AB93" s="3">
        <f t="shared" si="162"/>
        <v>0</v>
      </c>
      <c r="AC93" s="3">
        <f t="shared" si="163"/>
        <v>0.39916666666666667</v>
      </c>
      <c r="AD93" s="23">
        <f t="shared" si="164"/>
        <v>0.39900000000000002</v>
      </c>
      <c r="AE93" s="3">
        <f t="shared" si="165"/>
        <v>9.1769999999999996</v>
      </c>
      <c r="AF93" s="23">
        <f t="shared" si="166"/>
        <v>9.18</v>
      </c>
      <c r="AH93" s="23">
        <f t="shared" si="167"/>
        <v>152.25</v>
      </c>
      <c r="AJ93" s="3">
        <f t="shared" si="168"/>
        <v>152.25</v>
      </c>
      <c r="AL93" s="3">
        <f t="shared" si="187"/>
        <v>152.25</v>
      </c>
    </row>
    <row r="94" spans="1:38" ht="18.75" customHeight="1" x14ac:dyDescent="0.25">
      <c r="A94" s="57" t="s">
        <v>517</v>
      </c>
      <c r="B94" s="45"/>
      <c r="C94" s="58" t="s">
        <v>493</v>
      </c>
      <c r="D94" s="72">
        <v>378</v>
      </c>
      <c r="E94" s="73" t="s">
        <v>43</v>
      </c>
      <c r="F94" s="73">
        <v>12</v>
      </c>
      <c r="G94" s="80">
        <f t="shared" si="169"/>
        <v>152.25</v>
      </c>
      <c r="H94" s="52"/>
      <c r="I94" s="53">
        <f t="shared" si="170"/>
        <v>0</v>
      </c>
      <c r="J94" s="54">
        <f t="shared" si="171"/>
        <v>0</v>
      </c>
      <c r="K94" s="74"/>
      <c r="L94" s="76">
        <v>4673759126947</v>
      </c>
      <c r="M94" s="76">
        <v>4673759126954</v>
      </c>
      <c r="P94" s="78">
        <v>13</v>
      </c>
      <c r="Q94" s="69" t="str">
        <f t="shared" si="154"/>
        <v>-</v>
      </c>
      <c r="R94" s="3">
        <v>140</v>
      </c>
      <c r="S94" s="74"/>
      <c r="T94" s="35">
        <v>1.25</v>
      </c>
      <c r="U94" s="35">
        <f t="shared" si="157"/>
        <v>175</v>
      </c>
      <c r="V94" s="3">
        <f t="shared" si="158"/>
        <v>0.13</v>
      </c>
      <c r="W94" s="22">
        <f t="shared" si="159"/>
        <v>152.25</v>
      </c>
      <c r="X94" s="3">
        <f t="shared" si="160"/>
        <v>152.25</v>
      </c>
      <c r="Y94" s="4"/>
      <c r="Z94" s="3">
        <v>4.79</v>
      </c>
      <c r="AA94" s="3">
        <f t="shared" si="161"/>
        <v>0</v>
      </c>
      <c r="AB94" s="3">
        <f t="shared" si="162"/>
        <v>0</v>
      </c>
      <c r="AC94" s="3">
        <f t="shared" si="163"/>
        <v>0.39916666666666667</v>
      </c>
      <c r="AD94" s="23">
        <f t="shared" si="164"/>
        <v>0.39900000000000002</v>
      </c>
      <c r="AE94" s="3">
        <f t="shared" si="165"/>
        <v>9.1769999999999996</v>
      </c>
      <c r="AF94" s="23">
        <f t="shared" si="166"/>
        <v>9.18</v>
      </c>
      <c r="AH94" s="23">
        <f t="shared" si="167"/>
        <v>152.25</v>
      </c>
      <c r="AJ94" s="3">
        <f t="shared" si="168"/>
        <v>152.25</v>
      </c>
      <c r="AL94" s="3">
        <f t="shared" si="187"/>
        <v>152.25</v>
      </c>
    </row>
    <row r="95" spans="1:38" ht="18.75" customHeight="1" x14ac:dyDescent="0.25">
      <c r="A95" s="57" t="s">
        <v>518</v>
      </c>
      <c r="B95" s="45"/>
      <c r="C95" s="58" t="s">
        <v>494</v>
      </c>
      <c r="D95" s="72">
        <v>378</v>
      </c>
      <c r="E95" s="73" t="s">
        <v>43</v>
      </c>
      <c r="F95" s="73">
        <v>12</v>
      </c>
      <c r="G95" s="80">
        <f t="shared" si="169"/>
        <v>152.25</v>
      </c>
      <c r="H95" s="52"/>
      <c r="I95" s="53">
        <f t="shared" si="170"/>
        <v>0</v>
      </c>
      <c r="J95" s="54">
        <f t="shared" si="171"/>
        <v>0</v>
      </c>
      <c r="K95" s="74"/>
      <c r="L95" s="76">
        <v>4673759126961</v>
      </c>
      <c r="M95" s="76">
        <v>4673759126978</v>
      </c>
      <c r="P95" s="78">
        <v>13</v>
      </c>
      <c r="Q95" s="69" t="str">
        <f t="shared" si="154"/>
        <v>-</v>
      </c>
      <c r="R95" s="3">
        <v>140</v>
      </c>
      <c r="S95" s="74"/>
      <c r="T95" s="35">
        <v>1.25</v>
      </c>
      <c r="U95" s="35">
        <f t="shared" si="157"/>
        <v>175</v>
      </c>
      <c r="V95" s="3">
        <f t="shared" si="158"/>
        <v>0.13</v>
      </c>
      <c r="W95" s="22">
        <f t="shared" si="159"/>
        <v>152.25</v>
      </c>
      <c r="X95" s="3">
        <f t="shared" si="160"/>
        <v>152.25</v>
      </c>
      <c r="Y95" s="4"/>
      <c r="Z95" s="3">
        <v>4.79</v>
      </c>
      <c r="AA95" s="3">
        <f t="shared" si="161"/>
        <v>0</v>
      </c>
      <c r="AB95" s="3">
        <f t="shared" si="162"/>
        <v>0</v>
      </c>
      <c r="AC95" s="3">
        <f t="shared" si="163"/>
        <v>0.39916666666666667</v>
      </c>
      <c r="AD95" s="23">
        <f t="shared" si="164"/>
        <v>0.39900000000000002</v>
      </c>
      <c r="AE95" s="3">
        <f t="shared" si="165"/>
        <v>9.1769999999999996</v>
      </c>
      <c r="AF95" s="23">
        <f t="shared" si="166"/>
        <v>9.18</v>
      </c>
      <c r="AH95" s="23">
        <f t="shared" si="167"/>
        <v>152.25</v>
      </c>
      <c r="AJ95" s="3">
        <f t="shared" si="168"/>
        <v>152.25</v>
      </c>
      <c r="AL95" s="3">
        <f t="shared" si="187"/>
        <v>152.25</v>
      </c>
    </row>
    <row r="96" spans="1:38" ht="18.75" customHeight="1" x14ac:dyDescent="0.25">
      <c r="A96" s="57" t="s">
        <v>520</v>
      </c>
      <c r="B96" s="45"/>
      <c r="C96" s="58" t="s">
        <v>519</v>
      </c>
      <c r="D96" s="72">
        <v>378</v>
      </c>
      <c r="E96" s="73" t="s">
        <v>43</v>
      </c>
      <c r="F96" s="73">
        <v>12</v>
      </c>
      <c r="G96" s="80">
        <f t="shared" si="169"/>
        <v>154.43</v>
      </c>
      <c r="H96" s="52"/>
      <c r="I96" s="53">
        <f t="shared" si="170"/>
        <v>0</v>
      </c>
      <c r="J96" s="54">
        <f t="shared" si="171"/>
        <v>0</v>
      </c>
      <c r="K96" s="74"/>
      <c r="L96" s="76">
        <v>4673759126787</v>
      </c>
      <c r="M96" s="76">
        <v>4673759126794</v>
      </c>
      <c r="P96" s="78">
        <v>13</v>
      </c>
      <c r="Q96" s="69" t="str">
        <f t="shared" si="154"/>
        <v>-</v>
      </c>
      <c r="R96" s="3">
        <v>142</v>
      </c>
      <c r="S96" s="74"/>
      <c r="T96" s="35">
        <v>1.25</v>
      </c>
      <c r="U96" s="35">
        <f t="shared" si="157"/>
        <v>177.5</v>
      </c>
      <c r="V96" s="3">
        <f t="shared" si="158"/>
        <v>0.13</v>
      </c>
      <c r="W96" s="22">
        <f t="shared" si="159"/>
        <v>154.42500000000001</v>
      </c>
      <c r="X96" s="3">
        <f t="shared" si="160"/>
        <v>154.43</v>
      </c>
      <c r="Y96" s="4"/>
      <c r="Z96" s="3">
        <v>4.79</v>
      </c>
      <c r="AA96" s="3">
        <f t="shared" si="161"/>
        <v>0</v>
      </c>
      <c r="AB96" s="3">
        <f t="shared" si="162"/>
        <v>0</v>
      </c>
      <c r="AC96" s="3">
        <f t="shared" si="163"/>
        <v>0.39916666666666667</v>
      </c>
      <c r="AD96" s="23">
        <f t="shared" si="164"/>
        <v>0.39900000000000002</v>
      </c>
      <c r="AE96" s="3">
        <f t="shared" si="165"/>
        <v>9.1769999999999996</v>
      </c>
      <c r="AF96" s="23">
        <f t="shared" si="166"/>
        <v>9.18</v>
      </c>
      <c r="AH96" s="23">
        <f t="shared" si="167"/>
        <v>154.43</v>
      </c>
      <c r="AJ96" s="3">
        <f t="shared" si="168"/>
        <v>154.43</v>
      </c>
      <c r="AL96" s="3">
        <f t="shared" si="187"/>
        <v>154.43</v>
      </c>
    </row>
    <row r="97" spans="1:38" ht="18.75" customHeight="1" x14ac:dyDescent="0.25">
      <c r="A97" s="57" t="s">
        <v>531</v>
      </c>
      <c r="B97" s="45"/>
      <c r="C97" s="58" t="s">
        <v>534</v>
      </c>
      <c r="D97" s="72">
        <v>210</v>
      </c>
      <c r="E97" s="73" t="s">
        <v>43</v>
      </c>
      <c r="F97" s="73">
        <v>12</v>
      </c>
      <c r="G97" s="80">
        <f t="shared" ref="G97:G98" si="188">AH97</f>
        <v>112.51</v>
      </c>
      <c r="H97" s="52"/>
      <c r="I97" s="53">
        <f t="shared" ref="I97:I98" si="189">H97*F97</f>
        <v>0</v>
      </c>
      <c r="J97" s="54">
        <f t="shared" ref="J97:J98" si="190">G97*I97</f>
        <v>0</v>
      </c>
      <c r="K97" s="74"/>
      <c r="L97" s="76">
        <v>4673759127180</v>
      </c>
      <c r="M97" s="76">
        <v>4673759127197</v>
      </c>
      <c r="P97" s="78">
        <v>13</v>
      </c>
      <c r="Q97" s="69" t="str">
        <f t="shared" ref="Q97:Q98" si="191">IF(P97&gt;18,"ПЕРЕБОР","-")</f>
        <v>-</v>
      </c>
      <c r="R97" s="3">
        <v>103.46</v>
      </c>
      <c r="S97" s="74"/>
      <c r="T97" s="35">
        <v>1.25</v>
      </c>
      <c r="U97" s="35">
        <f t="shared" si="157"/>
        <v>129.32499999999999</v>
      </c>
      <c r="V97" s="3">
        <f t="shared" si="158"/>
        <v>0.13</v>
      </c>
      <c r="W97" s="22">
        <f t="shared" ref="W97:W98" si="192">U97-(U97*V97)</f>
        <v>112.51274999999998</v>
      </c>
      <c r="X97" s="3">
        <f t="shared" ref="X97:X98" si="193">ROUND(W97,2)</f>
        <v>112.51</v>
      </c>
      <c r="Y97" s="4"/>
      <c r="Z97" s="3">
        <v>2.73</v>
      </c>
      <c r="AA97" s="3">
        <f t="shared" si="161"/>
        <v>0</v>
      </c>
      <c r="AB97" s="3">
        <f t="shared" ref="AB97:AB98" si="194">AA97*$P$7</f>
        <v>0</v>
      </c>
      <c r="AC97" s="3">
        <f t="shared" si="163"/>
        <v>0.22750000000000001</v>
      </c>
      <c r="AD97" s="23">
        <f t="shared" ref="AD97:AD98" si="195">ROUND(AC97,3)</f>
        <v>0.22800000000000001</v>
      </c>
      <c r="AE97" s="3">
        <f t="shared" ref="AE97:AE98" si="196">AD97*$P$7</f>
        <v>5.2439999999999998</v>
      </c>
      <c r="AF97" s="23">
        <f t="shared" ref="AF97:AF98" si="197">ROUND(AE97,2)</f>
        <v>5.24</v>
      </c>
      <c r="AH97" s="23">
        <f t="shared" ref="AH97:AH98" si="198">ROUND(AJ97,2)</f>
        <v>112.51</v>
      </c>
      <c r="AJ97" s="3">
        <f t="shared" ref="AJ97:AJ98" si="199">IF($AC$3,AL97+AF97,AL97)</f>
        <v>112.51</v>
      </c>
      <c r="AL97" s="3">
        <f t="shared" si="187"/>
        <v>112.51</v>
      </c>
    </row>
    <row r="98" spans="1:38" ht="18.75" customHeight="1" x14ac:dyDescent="0.25">
      <c r="A98" s="57" t="s">
        <v>532</v>
      </c>
      <c r="B98" s="45"/>
      <c r="C98" s="58" t="s">
        <v>535</v>
      </c>
      <c r="D98" s="72">
        <v>382</v>
      </c>
      <c r="E98" s="73" t="s">
        <v>43</v>
      </c>
      <c r="F98" s="73">
        <v>12</v>
      </c>
      <c r="G98" s="80">
        <f t="shared" si="188"/>
        <v>163.13</v>
      </c>
      <c r="H98" s="52"/>
      <c r="I98" s="53">
        <f t="shared" si="189"/>
        <v>0</v>
      </c>
      <c r="J98" s="54">
        <f t="shared" si="190"/>
        <v>0</v>
      </c>
      <c r="K98" s="74"/>
      <c r="L98" s="76">
        <v>4673759127166</v>
      </c>
      <c r="M98" s="76">
        <v>4673759127173</v>
      </c>
      <c r="P98" s="78">
        <v>13</v>
      </c>
      <c r="Q98" s="69" t="str">
        <f t="shared" si="191"/>
        <v>-</v>
      </c>
      <c r="R98" s="3">
        <v>150</v>
      </c>
      <c r="S98" s="74"/>
      <c r="T98" s="35">
        <v>1.25</v>
      </c>
      <c r="U98" s="35">
        <f t="shared" si="157"/>
        <v>187.5</v>
      </c>
      <c r="V98" s="3">
        <f t="shared" si="158"/>
        <v>0.13</v>
      </c>
      <c r="W98" s="22">
        <f t="shared" si="192"/>
        <v>163.125</v>
      </c>
      <c r="X98" s="3">
        <f t="shared" si="193"/>
        <v>163.13</v>
      </c>
      <c r="Y98" s="4"/>
      <c r="Z98" s="3">
        <v>4.83</v>
      </c>
      <c r="AA98" s="3">
        <f t="shared" si="161"/>
        <v>0</v>
      </c>
      <c r="AB98" s="3">
        <f t="shared" si="194"/>
        <v>0</v>
      </c>
      <c r="AC98" s="3">
        <f t="shared" si="163"/>
        <v>0.40250000000000002</v>
      </c>
      <c r="AD98" s="23">
        <f t="shared" si="195"/>
        <v>0.40300000000000002</v>
      </c>
      <c r="AE98" s="3">
        <f t="shared" si="196"/>
        <v>9.2690000000000001</v>
      </c>
      <c r="AF98" s="23">
        <f t="shared" si="197"/>
        <v>9.27</v>
      </c>
      <c r="AH98" s="23">
        <f t="shared" si="198"/>
        <v>163.13</v>
      </c>
      <c r="AJ98" s="3">
        <f t="shared" si="199"/>
        <v>163.13</v>
      </c>
      <c r="AL98" s="3">
        <f t="shared" si="187"/>
        <v>163.13</v>
      </c>
    </row>
    <row r="99" spans="1:38" ht="18.75" customHeight="1" x14ac:dyDescent="0.25">
      <c r="A99" s="57" t="s">
        <v>533</v>
      </c>
      <c r="B99" s="45"/>
      <c r="C99" s="58" t="s">
        <v>536</v>
      </c>
      <c r="D99" s="72">
        <v>377</v>
      </c>
      <c r="E99" s="73" t="s">
        <v>43</v>
      </c>
      <c r="F99" s="73">
        <v>12</v>
      </c>
      <c r="G99" s="80">
        <f t="shared" ref="G99" si="200">AH99</f>
        <v>152.25</v>
      </c>
      <c r="H99" s="52"/>
      <c r="I99" s="53">
        <f t="shared" ref="I99" si="201">H99*F99</f>
        <v>0</v>
      </c>
      <c r="J99" s="54">
        <f t="shared" ref="J99" si="202">G99*I99</f>
        <v>0</v>
      </c>
      <c r="K99" s="74"/>
      <c r="L99" s="76">
        <v>4673743522304</v>
      </c>
      <c r="M99" s="76">
        <v>4673743522311</v>
      </c>
      <c r="P99" s="78">
        <v>13</v>
      </c>
      <c r="Q99" s="69" t="str">
        <f t="shared" ref="Q99" si="203">IF(P99&gt;18,"ПЕРЕБОР","-")</f>
        <v>-</v>
      </c>
      <c r="R99" s="3">
        <v>140</v>
      </c>
      <c r="S99" s="74"/>
      <c r="T99" s="35">
        <v>1.25</v>
      </c>
      <c r="U99" s="35">
        <f t="shared" si="157"/>
        <v>175</v>
      </c>
      <c r="V99" s="3">
        <f t="shared" si="158"/>
        <v>0.13</v>
      </c>
      <c r="W99" s="22">
        <f t="shared" ref="W99" si="204">U99-(U99*V99)</f>
        <v>152.25</v>
      </c>
      <c r="X99" s="3">
        <f t="shared" ref="X99" si="205">ROUND(W99,2)</f>
        <v>152.25</v>
      </c>
      <c r="Y99" s="4"/>
      <c r="Z99" s="3">
        <v>4.7699999999999996</v>
      </c>
      <c r="AA99" s="3">
        <f t="shared" si="161"/>
        <v>0</v>
      </c>
      <c r="AB99" s="3">
        <f t="shared" ref="AB99" si="206">AA99*$P$7</f>
        <v>0</v>
      </c>
      <c r="AC99" s="3">
        <f t="shared" si="163"/>
        <v>0.39749999999999996</v>
      </c>
      <c r="AD99" s="23">
        <f t="shared" ref="AD99" si="207">ROUND(AC99,3)</f>
        <v>0.39800000000000002</v>
      </c>
      <c r="AE99" s="3">
        <f t="shared" ref="AE99" si="208">AD99*$P$7</f>
        <v>9.1539999999999999</v>
      </c>
      <c r="AF99" s="23">
        <f t="shared" ref="AF99" si="209">ROUND(AE99,2)</f>
        <v>9.15</v>
      </c>
      <c r="AH99" s="23">
        <f t="shared" ref="AH99" si="210">ROUND(AJ99,2)</f>
        <v>152.25</v>
      </c>
      <c r="AJ99" s="3">
        <f t="shared" ref="AJ99" si="211">IF($AC$3,AL99+AF99,AL99)</f>
        <v>152.25</v>
      </c>
      <c r="AL99" s="3">
        <f t="shared" si="187"/>
        <v>152.25</v>
      </c>
    </row>
    <row r="100" spans="1:38" ht="17.25" customHeight="1" x14ac:dyDescent="0.25">
      <c r="A100" s="55"/>
      <c r="B100" s="45"/>
      <c r="C100" s="85" t="s">
        <v>521</v>
      </c>
      <c r="D100" s="85"/>
      <c r="E100" s="85"/>
      <c r="F100" s="85"/>
      <c r="G100" s="85"/>
      <c r="H100" s="85"/>
      <c r="I100" s="85"/>
      <c r="J100" s="85"/>
      <c r="O100" s="65" t="s">
        <v>530</v>
      </c>
      <c r="P100" s="78">
        <v>13</v>
      </c>
      <c r="Q100" s="69" t="str">
        <f t="shared" si="154"/>
        <v>-</v>
      </c>
      <c r="S100" s="74"/>
      <c r="Y100" s="4"/>
      <c r="AL100"/>
    </row>
    <row r="101" spans="1:38" ht="25.5" customHeight="1" x14ac:dyDescent="0.25">
      <c r="A101" s="56" t="s">
        <v>524</v>
      </c>
      <c r="B101" s="45"/>
      <c r="C101" s="58" t="s">
        <v>522</v>
      </c>
      <c r="D101" s="49">
        <v>27</v>
      </c>
      <c r="E101" s="50" t="s">
        <v>43</v>
      </c>
      <c r="F101" s="50">
        <v>12</v>
      </c>
      <c r="G101" s="79">
        <f t="shared" ref="G101:G102" si="212">AH101</f>
        <v>54.38</v>
      </c>
      <c r="H101" s="52"/>
      <c r="I101" s="53">
        <f t="shared" ref="I101:I102" si="213">H101*F101</f>
        <v>0</v>
      </c>
      <c r="J101" s="54">
        <f>G101*I101</f>
        <v>0</v>
      </c>
      <c r="K101" s="74"/>
      <c r="L101" s="70" t="s">
        <v>526</v>
      </c>
      <c r="M101" s="70" t="s">
        <v>527</v>
      </c>
      <c r="P101" s="78">
        <v>13</v>
      </c>
      <c r="Q101" s="69" t="str">
        <f t="shared" ref="Q101:Q102" si="214">IF(P101&gt;18,"ПЕРЕБОР","-")</f>
        <v>-</v>
      </c>
      <c r="R101" s="3">
        <v>50</v>
      </c>
      <c r="S101" s="74"/>
      <c r="T101" s="35">
        <v>1.25</v>
      </c>
      <c r="U101" s="35">
        <f>R101*T101</f>
        <v>62.5</v>
      </c>
      <c r="V101" s="3">
        <f>P101*0.01</f>
        <v>0.13</v>
      </c>
      <c r="W101" s="22">
        <f t="shared" ref="W101:W102" si="215">U101-(U101*V101)</f>
        <v>54.375</v>
      </c>
      <c r="X101" s="3">
        <f t="shared" ref="X101:X102" si="216">ROUND(W101,2)</f>
        <v>54.38</v>
      </c>
      <c r="Y101" s="4"/>
      <c r="Z101" s="3">
        <v>0.33</v>
      </c>
      <c r="AA101" s="3">
        <f>H101*Z101</f>
        <v>0</v>
      </c>
      <c r="AB101" s="3">
        <f>AA101*$P$7</f>
        <v>0</v>
      </c>
      <c r="AC101" s="3">
        <f>Z101/F101</f>
        <v>2.75E-2</v>
      </c>
      <c r="AD101" s="23">
        <f>ROUND(AC101,3)</f>
        <v>2.8000000000000001E-2</v>
      </c>
      <c r="AE101" s="3">
        <f>AD101*$P$7</f>
        <v>0.64400000000000002</v>
      </c>
      <c r="AF101" s="23">
        <f>ROUND(AE101,2)</f>
        <v>0.64</v>
      </c>
      <c r="AH101" s="23">
        <f t="shared" ref="AH101:AH102" si="217">ROUND(AJ101,2)</f>
        <v>54.38</v>
      </c>
      <c r="AJ101" s="3">
        <f>IF($AC$3,AL101+AF101,AL101)</f>
        <v>54.38</v>
      </c>
      <c r="AL101" s="3">
        <f t="shared" si="187"/>
        <v>54.38</v>
      </c>
    </row>
    <row r="102" spans="1:38" ht="25.5" customHeight="1" x14ac:dyDescent="0.25">
      <c r="A102" s="56" t="s">
        <v>525</v>
      </c>
      <c r="B102" s="45"/>
      <c r="C102" s="58" t="s">
        <v>523</v>
      </c>
      <c r="D102" s="49">
        <v>59</v>
      </c>
      <c r="E102" s="50" t="s">
        <v>43</v>
      </c>
      <c r="F102" s="50">
        <v>12</v>
      </c>
      <c r="G102" s="79">
        <f t="shared" si="212"/>
        <v>95.7</v>
      </c>
      <c r="H102" s="52"/>
      <c r="I102" s="53">
        <f t="shared" si="213"/>
        <v>0</v>
      </c>
      <c r="J102" s="54">
        <f>G102*I102</f>
        <v>0</v>
      </c>
      <c r="K102" s="74"/>
      <c r="L102" s="70" t="s">
        <v>528</v>
      </c>
      <c r="M102" s="70" t="s">
        <v>529</v>
      </c>
      <c r="P102" s="78">
        <v>13</v>
      </c>
      <c r="Q102" s="69" t="str">
        <f t="shared" si="214"/>
        <v>-</v>
      </c>
      <c r="R102" s="3">
        <v>88</v>
      </c>
      <c r="S102" s="74"/>
      <c r="T102" s="35">
        <v>1.25</v>
      </c>
      <c r="U102" s="35">
        <f>R102*T102</f>
        <v>110</v>
      </c>
      <c r="V102" s="3">
        <f>P102*0.01</f>
        <v>0.13</v>
      </c>
      <c r="W102" s="22">
        <f t="shared" si="215"/>
        <v>95.7</v>
      </c>
      <c r="X102" s="3">
        <f t="shared" si="216"/>
        <v>95.7</v>
      </c>
      <c r="Y102" s="4"/>
      <c r="Z102" s="3">
        <v>0.88</v>
      </c>
      <c r="AA102" s="3">
        <f>H102*Z102</f>
        <v>0</v>
      </c>
      <c r="AB102" s="3">
        <f>AA102*$P$7</f>
        <v>0</v>
      </c>
      <c r="AC102" s="3">
        <f>Z102/F102</f>
        <v>7.3333333333333334E-2</v>
      </c>
      <c r="AD102" s="23">
        <f>ROUND(AC102,3)</f>
        <v>7.2999999999999995E-2</v>
      </c>
      <c r="AE102" s="3">
        <f>AD102*$P$7</f>
        <v>1.6789999999999998</v>
      </c>
      <c r="AF102" s="23">
        <f>ROUND(AE102,2)</f>
        <v>1.68</v>
      </c>
      <c r="AH102" s="23">
        <f t="shared" si="217"/>
        <v>95.7</v>
      </c>
      <c r="AJ102" s="3">
        <f>IF($AC$3,AL102+AF102,AL102)</f>
        <v>95.7</v>
      </c>
      <c r="AL102" s="3">
        <f t="shared" si="187"/>
        <v>95.7</v>
      </c>
    </row>
    <row r="103" spans="1:38" ht="17.25" customHeight="1" x14ac:dyDescent="0.25">
      <c r="A103" s="55"/>
      <c r="B103" s="45"/>
      <c r="C103" s="85" t="s">
        <v>306</v>
      </c>
      <c r="D103" s="85"/>
      <c r="E103" s="85"/>
      <c r="F103" s="85"/>
      <c r="G103" s="85"/>
      <c r="H103" s="85"/>
      <c r="I103" s="85"/>
      <c r="J103" s="85"/>
      <c r="O103" s="65" t="s">
        <v>297</v>
      </c>
      <c r="P103" s="78">
        <v>13</v>
      </c>
      <c r="Q103" s="69" t="str">
        <f t="shared" si="48"/>
        <v>-</v>
      </c>
      <c r="S103" s="74"/>
      <c r="Y103" s="4"/>
      <c r="AL103"/>
    </row>
    <row r="104" spans="1:38" ht="25.5" customHeight="1" x14ac:dyDescent="0.25">
      <c r="A104" s="56" t="s">
        <v>208</v>
      </c>
      <c r="B104" s="45"/>
      <c r="C104" s="58" t="s">
        <v>210</v>
      </c>
      <c r="D104" s="49">
        <v>55</v>
      </c>
      <c r="E104" s="50" t="s">
        <v>43</v>
      </c>
      <c r="F104" s="50">
        <v>24</v>
      </c>
      <c r="G104" s="79">
        <f t="shared" si="106"/>
        <v>97.88</v>
      </c>
      <c r="H104" s="52"/>
      <c r="I104" s="53">
        <f t="shared" ref="I104:I105" si="218">H104*F104</f>
        <v>0</v>
      </c>
      <c r="J104" s="54">
        <f>G104*I104</f>
        <v>0</v>
      </c>
      <c r="K104" s="74"/>
      <c r="L104" s="70" t="s">
        <v>411</v>
      </c>
      <c r="M104" s="70" t="s">
        <v>412</v>
      </c>
      <c r="P104" s="78">
        <v>13</v>
      </c>
      <c r="Q104" s="69" t="str">
        <f t="shared" si="48"/>
        <v>-</v>
      </c>
      <c r="R104" s="3">
        <v>90</v>
      </c>
      <c r="S104" s="74"/>
      <c r="T104" s="35">
        <v>1.25</v>
      </c>
      <c r="U104" s="35">
        <f>R104*T104</f>
        <v>112.5</v>
      </c>
      <c r="V104" s="3">
        <f>P104*0.01</f>
        <v>0.13</v>
      </c>
      <c r="W104" s="22">
        <f t="shared" ref="W104:W105" si="219">U104-(U104*V104)</f>
        <v>97.875</v>
      </c>
      <c r="X104" s="3">
        <f t="shared" ref="X104:X105" si="220">ROUND(W104,2)</f>
        <v>97.88</v>
      </c>
      <c r="Y104" s="4"/>
      <c r="Z104" s="3">
        <v>2.1</v>
      </c>
      <c r="AA104" s="3">
        <f>H104*Z104</f>
        <v>0</v>
      </c>
      <c r="AB104" s="3">
        <f>AA104*$P$7</f>
        <v>0</v>
      </c>
      <c r="AC104" s="3">
        <f>Z104/F104</f>
        <v>8.7500000000000008E-2</v>
      </c>
      <c r="AD104" s="23">
        <f>ROUND(AC104,3)</f>
        <v>8.7999999999999995E-2</v>
      </c>
      <c r="AE104" s="3">
        <f>AD104*$P$7</f>
        <v>2.024</v>
      </c>
      <c r="AF104" s="23">
        <f>ROUND(AE104,2)</f>
        <v>2.02</v>
      </c>
      <c r="AH104" s="23">
        <f t="shared" ref="AH104:AH105" si="221">ROUND(AJ104,2)</f>
        <v>97.88</v>
      </c>
      <c r="AJ104" s="3">
        <f>IF($AC$3,AL104+AF104,AL104)</f>
        <v>97.88</v>
      </c>
      <c r="AL104" s="3">
        <f t="shared" si="187"/>
        <v>97.88</v>
      </c>
    </row>
    <row r="105" spans="1:38" ht="25.5" customHeight="1" x14ac:dyDescent="0.25">
      <c r="A105" s="56" t="s">
        <v>209</v>
      </c>
      <c r="B105" s="45"/>
      <c r="C105" s="58" t="s">
        <v>207</v>
      </c>
      <c r="D105" s="49">
        <v>55</v>
      </c>
      <c r="E105" s="50" t="s">
        <v>43</v>
      </c>
      <c r="F105" s="50">
        <v>24</v>
      </c>
      <c r="G105" s="79">
        <f t="shared" si="106"/>
        <v>101.14</v>
      </c>
      <c r="H105" s="52"/>
      <c r="I105" s="53">
        <f t="shared" si="218"/>
        <v>0</v>
      </c>
      <c r="J105" s="54">
        <f>G105*I105</f>
        <v>0</v>
      </c>
      <c r="K105" s="74"/>
      <c r="L105" s="70" t="s">
        <v>413</v>
      </c>
      <c r="M105" s="70" t="s">
        <v>414</v>
      </c>
      <c r="P105" s="78">
        <v>13</v>
      </c>
      <c r="Q105" s="69" t="str">
        <f t="shared" si="48"/>
        <v>-</v>
      </c>
      <c r="R105" s="3">
        <v>93</v>
      </c>
      <c r="S105" s="74"/>
      <c r="T105" s="35">
        <v>1.25</v>
      </c>
      <c r="U105" s="35">
        <f>R105*T105</f>
        <v>116.25</v>
      </c>
      <c r="V105" s="3">
        <f>P105*0.01</f>
        <v>0.13</v>
      </c>
      <c r="W105" s="22">
        <f t="shared" si="219"/>
        <v>101.1375</v>
      </c>
      <c r="X105" s="3">
        <f t="shared" si="220"/>
        <v>101.14</v>
      </c>
      <c r="Y105" s="4"/>
      <c r="Z105" s="3">
        <v>2.1</v>
      </c>
      <c r="AA105" s="3">
        <f>H105*Z105</f>
        <v>0</v>
      </c>
      <c r="AB105" s="3">
        <f>AA105*$P$7</f>
        <v>0</v>
      </c>
      <c r="AC105" s="3">
        <f>Z105/F105</f>
        <v>8.7500000000000008E-2</v>
      </c>
      <c r="AD105" s="23">
        <f>ROUND(AC105,3)</f>
        <v>8.7999999999999995E-2</v>
      </c>
      <c r="AE105" s="3">
        <f>AD105*$P$7</f>
        <v>2.024</v>
      </c>
      <c r="AF105" s="23">
        <f>ROUND(AE105,2)</f>
        <v>2.02</v>
      </c>
      <c r="AH105" s="23">
        <f t="shared" si="221"/>
        <v>101.14</v>
      </c>
      <c r="AJ105" s="3">
        <f>IF($AC$3,AL105+AF105,AL105)</f>
        <v>101.14</v>
      </c>
      <c r="AL105" s="3">
        <f t="shared" si="187"/>
        <v>101.14</v>
      </c>
    </row>
    <row r="106" spans="1:38" ht="17.25" customHeight="1" x14ac:dyDescent="0.25">
      <c r="A106" s="55"/>
      <c r="B106" s="45"/>
      <c r="C106" s="85" t="s">
        <v>307</v>
      </c>
      <c r="D106" s="85"/>
      <c r="E106" s="85"/>
      <c r="F106" s="85"/>
      <c r="G106" s="85"/>
      <c r="H106" s="85"/>
      <c r="I106" s="85"/>
      <c r="J106" s="85"/>
      <c r="O106" s="65" t="s">
        <v>298</v>
      </c>
      <c r="P106" s="78">
        <v>13</v>
      </c>
      <c r="Q106" s="69" t="str">
        <f t="shared" si="48"/>
        <v>-</v>
      </c>
      <c r="S106" s="74"/>
      <c r="Y106" s="4"/>
      <c r="AL106"/>
    </row>
    <row r="107" spans="1:38" ht="25.5" customHeight="1" x14ac:dyDescent="0.25">
      <c r="A107" s="56" t="s">
        <v>172</v>
      </c>
      <c r="B107" s="45"/>
      <c r="C107" s="58" t="s">
        <v>174</v>
      </c>
      <c r="D107" s="49">
        <v>20</v>
      </c>
      <c r="E107" s="50" t="s">
        <v>43</v>
      </c>
      <c r="F107" s="50">
        <v>20</v>
      </c>
      <c r="G107" s="79">
        <f t="shared" si="106"/>
        <v>87</v>
      </c>
      <c r="H107" s="52"/>
      <c r="I107" s="53">
        <f>H107*F107</f>
        <v>0</v>
      </c>
      <c r="J107" s="54">
        <f t="shared" ref="J107:J108" si="222">G107*I107</f>
        <v>0</v>
      </c>
      <c r="K107" s="74"/>
      <c r="L107" s="70" t="s">
        <v>415</v>
      </c>
      <c r="M107" s="70" t="s">
        <v>416</v>
      </c>
      <c r="P107" s="78">
        <v>13</v>
      </c>
      <c r="Q107" s="69" t="str">
        <f t="shared" si="48"/>
        <v>-</v>
      </c>
      <c r="R107" s="3">
        <v>80</v>
      </c>
      <c r="S107" s="74"/>
      <c r="T107" s="35">
        <v>1.25</v>
      </c>
      <c r="U107" s="35">
        <f>R107*T107</f>
        <v>100</v>
      </c>
      <c r="V107" s="3">
        <f>P107*0.01</f>
        <v>0.13</v>
      </c>
      <c r="W107" s="22">
        <f t="shared" ref="W107:W108" si="223">U107-(U107*V107)</f>
        <v>87</v>
      </c>
      <c r="X107" s="3">
        <f t="shared" ref="X107:X108" si="224">ROUND(W107,2)</f>
        <v>87</v>
      </c>
      <c r="Y107" s="4"/>
      <c r="Z107" s="3">
        <v>1</v>
      </c>
      <c r="AA107" s="3">
        <f>H107*Z107</f>
        <v>0</v>
      </c>
      <c r="AB107" s="3">
        <f>AA107*$P$7</f>
        <v>0</v>
      </c>
      <c r="AC107" s="3">
        <f>Z107/F107</f>
        <v>0.05</v>
      </c>
      <c r="AD107" s="23">
        <f>ROUND(AC107,3)</f>
        <v>0.05</v>
      </c>
      <c r="AE107" s="3">
        <f>AD107*$P$7</f>
        <v>1.1500000000000001</v>
      </c>
      <c r="AF107" s="23">
        <f>ROUND(AE107,2)</f>
        <v>1.1499999999999999</v>
      </c>
      <c r="AH107" s="23">
        <f t="shared" ref="AH107:AH108" si="225">ROUND(AJ107,2)</f>
        <v>87</v>
      </c>
      <c r="AJ107" s="3">
        <f>IF($AC$3,AL107+AF107,AL107)</f>
        <v>87</v>
      </c>
      <c r="AL107" s="3">
        <f t="shared" si="187"/>
        <v>87</v>
      </c>
    </row>
    <row r="108" spans="1:38" ht="25.5" customHeight="1" x14ac:dyDescent="0.25">
      <c r="A108" s="56" t="s">
        <v>173</v>
      </c>
      <c r="B108" s="45"/>
      <c r="C108" s="58" t="s">
        <v>176</v>
      </c>
      <c r="D108" s="49">
        <v>3</v>
      </c>
      <c r="E108" s="50" t="s">
        <v>43</v>
      </c>
      <c r="F108" s="50">
        <v>24</v>
      </c>
      <c r="G108" s="79">
        <f t="shared" si="106"/>
        <v>27.19</v>
      </c>
      <c r="H108" s="52"/>
      <c r="I108" s="53">
        <f>H108*F108</f>
        <v>0</v>
      </c>
      <c r="J108" s="54">
        <f t="shared" si="222"/>
        <v>0</v>
      </c>
      <c r="K108" s="74"/>
      <c r="L108" s="70" t="s">
        <v>417</v>
      </c>
      <c r="M108" s="70" t="s">
        <v>418</v>
      </c>
      <c r="P108" s="78">
        <v>13</v>
      </c>
      <c r="Q108" s="69" t="str">
        <f t="shared" si="48"/>
        <v>-</v>
      </c>
      <c r="R108" s="3">
        <v>25</v>
      </c>
      <c r="S108" s="74"/>
      <c r="T108" s="35">
        <v>1.25</v>
      </c>
      <c r="U108" s="35">
        <f>R108*T108</f>
        <v>31.25</v>
      </c>
      <c r="V108" s="3">
        <f>P108*0.01</f>
        <v>0.13</v>
      </c>
      <c r="W108" s="22">
        <f t="shared" si="223"/>
        <v>27.1875</v>
      </c>
      <c r="X108" s="3">
        <f t="shared" si="224"/>
        <v>27.19</v>
      </c>
      <c r="Y108" s="4"/>
      <c r="Z108" s="3">
        <v>0.504</v>
      </c>
      <c r="AA108" s="3">
        <f>H108*Z108</f>
        <v>0</v>
      </c>
      <c r="AB108" s="3">
        <f>AA108*$P$7</f>
        <v>0</v>
      </c>
      <c r="AC108" s="3">
        <f>Z108/F108</f>
        <v>2.1000000000000001E-2</v>
      </c>
      <c r="AD108" s="23">
        <f>ROUND(AC108,3)</f>
        <v>2.1000000000000001E-2</v>
      </c>
      <c r="AE108" s="3">
        <f>AD108*$P$7</f>
        <v>0.48300000000000004</v>
      </c>
      <c r="AF108" s="23">
        <f>ROUND(AE108,2)</f>
        <v>0.48</v>
      </c>
      <c r="AH108" s="23">
        <f t="shared" si="225"/>
        <v>27.19</v>
      </c>
      <c r="AJ108" s="3">
        <f>IF($AC$3,AL108+AF108,AL108)</f>
        <v>27.19</v>
      </c>
      <c r="AL108" s="3">
        <f t="shared" si="187"/>
        <v>27.19</v>
      </c>
    </row>
    <row r="109" spans="1:38" ht="17.25" customHeight="1" x14ac:dyDescent="0.25">
      <c r="A109" s="55"/>
      <c r="B109" s="45"/>
      <c r="C109" s="85" t="s">
        <v>308</v>
      </c>
      <c r="D109" s="85"/>
      <c r="E109" s="85"/>
      <c r="F109" s="85"/>
      <c r="G109" s="85"/>
      <c r="H109" s="85"/>
      <c r="I109" s="85"/>
      <c r="J109" s="85"/>
      <c r="O109" s="42" t="s">
        <v>291</v>
      </c>
      <c r="P109" s="78">
        <v>13</v>
      </c>
      <c r="Q109" s="69" t="str">
        <f t="shared" si="48"/>
        <v>-</v>
      </c>
      <c r="S109" s="74"/>
      <c r="Y109" s="4"/>
      <c r="AL109"/>
    </row>
    <row r="110" spans="1:38" ht="30" customHeight="1" x14ac:dyDescent="0.25">
      <c r="A110" s="56" t="s">
        <v>265</v>
      </c>
      <c r="B110" s="45"/>
      <c r="C110" s="58" t="s">
        <v>271</v>
      </c>
      <c r="D110" s="49">
        <v>430</v>
      </c>
      <c r="E110" s="50" t="s">
        <v>43</v>
      </c>
      <c r="F110" s="50">
        <v>40</v>
      </c>
      <c r="G110" s="79">
        <f t="shared" si="106"/>
        <v>132.97</v>
      </c>
      <c r="H110" s="52"/>
      <c r="I110" s="53">
        <f t="shared" ref="I110:I115" si="226">H110*F110</f>
        <v>0</v>
      </c>
      <c r="J110" s="54">
        <f t="shared" ref="J110:J115" si="227">G110*I110</f>
        <v>0</v>
      </c>
      <c r="K110" s="74"/>
      <c r="L110" s="70" t="s">
        <v>419</v>
      </c>
      <c r="M110" s="70" t="s">
        <v>420</v>
      </c>
      <c r="P110" s="78">
        <v>13</v>
      </c>
      <c r="Q110" s="69" t="str">
        <f t="shared" si="48"/>
        <v>-</v>
      </c>
      <c r="R110" s="3">
        <v>122.27</v>
      </c>
      <c r="S110" s="74"/>
      <c r="T110" s="35">
        <v>1.25</v>
      </c>
      <c r="U110" s="35">
        <f t="shared" ref="U110:U115" si="228">R110*T110</f>
        <v>152.83750000000001</v>
      </c>
      <c r="V110" s="3">
        <f t="shared" ref="V110:V115" si="229">P110*0.01</f>
        <v>0.13</v>
      </c>
      <c r="W110" s="22">
        <f t="shared" ref="W110:W115" si="230">U110-(U110*V110)</f>
        <v>132.968625</v>
      </c>
      <c r="X110" s="3">
        <f t="shared" ref="X110:X115" si="231">ROUND(W110,2)</f>
        <v>132.97</v>
      </c>
      <c r="Y110" s="4"/>
      <c r="Z110" s="3">
        <v>17.8</v>
      </c>
      <c r="AA110" s="3">
        <f t="shared" ref="AA110:AA115" si="232">H110*Z110</f>
        <v>0</v>
      </c>
      <c r="AB110" s="3">
        <f t="shared" ref="AB110:AB115" si="233">AA110*$P$7</f>
        <v>0</v>
      </c>
      <c r="AC110" s="3">
        <f t="shared" ref="AC110:AC115" si="234">Z110/F110</f>
        <v>0.44500000000000001</v>
      </c>
      <c r="AD110" s="23">
        <f t="shared" ref="AD110:AD113" si="235">ROUND(AC110,3)</f>
        <v>0.44500000000000001</v>
      </c>
      <c r="AE110" s="3">
        <f t="shared" ref="AE110:AE115" si="236">AD110*$P$7</f>
        <v>10.234999999999999</v>
      </c>
      <c r="AF110" s="23">
        <f t="shared" ref="AF110:AF113" si="237">ROUND(AE110,2)</f>
        <v>10.24</v>
      </c>
      <c r="AH110" s="23">
        <f t="shared" ref="AH110:AH115" si="238">ROUND(AJ110,2)</f>
        <v>132.97</v>
      </c>
      <c r="AJ110" s="3">
        <f t="shared" ref="AJ110:AJ115" si="239">IF($AC$3,AL110+AF110,AL110)</f>
        <v>132.97</v>
      </c>
      <c r="AL110" s="3">
        <f t="shared" si="187"/>
        <v>132.97</v>
      </c>
    </row>
    <row r="111" spans="1:38" ht="30" customHeight="1" x14ac:dyDescent="0.25">
      <c r="A111" s="56" t="s">
        <v>266</v>
      </c>
      <c r="B111" s="45"/>
      <c r="C111" s="58" t="s">
        <v>272</v>
      </c>
      <c r="D111" s="49">
        <v>475</v>
      </c>
      <c r="E111" s="50" t="s">
        <v>43</v>
      </c>
      <c r="F111" s="50">
        <v>40</v>
      </c>
      <c r="G111" s="79">
        <f t="shared" si="106"/>
        <v>128.93</v>
      </c>
      <c r="H111" s="52"/>
      <c r="I111" s="53">
        <f t="shared" si="226"/>
        <v>0</v>
      </c>
      <c r="J111" s="54">
        <f t="shared" si="227"/>
        <v>0</v>
      </c>
      <c r="K111" s="74"/>
      <c r="L111" s="70" t="s">
        <v>421</v>
      </c>
      <c r="M111" s="70" t="s">
        <v>422</v>
      </c>
      <c r="P111" s="78">
        <v>13</v>
      </c>
      <c r="Q111" s="69" t="str">
        <f t="shared" si="48"/>
        <v>-</v>
      </c>
      <c r="R111" s="3">
        <v>118.56</v>
      </c>
      <c r="S111" s="74"/>
      <c r="T111" s="35">
        <v>1.25</v>
      </c>
      <c r="U111" s="35">
        <f t="shared" si="228"/>
        <v>148.19999999999999</v>
      </c>
      <c r="V111" s="3">
        <f t="shared" si="229"/>
        <v>0.13</v>
      </c>
      <c r="W111" s="22">
        <f t="shared" si="230"/>
        <v>128.934</v>
      </c>
      <c r="X111" s="3">
        <f t="shared" si="231"/>
        <v>128.93</v>
      </c>
      <c r="Y111" s="4"/>
      <c r="Z111" s="3">
        <v>19.3</v>
      </c>
      <c r="AA111" s="3">
        <f t="shared" si="232"/>
        <v>0</v>
      </c>
      <c r="AB111" s="3">
        <f t="shared" si="233"/>
        <v>0</v>
      </c>
      <c r="AC111" s="3">
        <f t="shared" si="234"/>
        <v>0.48250000000000004</v>
      </c>
      <c r="AD111" s="23">
        <f t="shared" si="235"/>
        <v>0.48299999999999998</v>
      </c>
      <c r="AE111" s="3">
        <f t="shared" si="236"/>
        <v>11.109</v>
      </c>
      <c r="AF111" s="23">
        <f t="shared" si="237"/>
        <v>11.11</v>
      </c>
      <c r="AH111" s="23">
        <f t="shared" si="238"/>
        <v>128.93</v>
      </c>
      <c r="AJ111" s="3">
        <f t="shared" si="239"/>
        <v>128.93</v>
      </c>
      <c r="AL111" s="3">
        <f t="shared" si="187"/>
        <v>128.93</v>
      </c>
    </row>
    <row r="112" spans="1:38" ht="30" customHeight="1" x14ac:dyDescent="0.25">
      <c r="A112" s="56" t="s">
        <v>267</v>
      </c>
      <c r="B112" s="45"/>
      <c r="C112" s="58" t="s">
        <v>273</v>
      </c>
      <c r="D112" s="49">
        <v>470</v>
      </c>
      <c r="E112" s="50" t="s">
        <v>43</v>
      </c>
      <c r="F112" s="50">
        <v>40</v>
      </c>
      <c r="G112" s="79">
        <f t="shared" si="106"/>
        <v>128.93</v>
      </c>
      <c r="H112" s="52"/>
      <c r="I112" s="53">
        <f t="shared" si="226"/>
        <v>0</v>
      </c>
      <c r="J112" s="54">
        <f t="shared" si="227"/>
        <v>0</v>
      </c>
      <c r="K112" s="74"/>
      <c r="L112" s="70" t="s">
        <v>423</v>
      </c>
      <c r="M112" s="70" t="s">
        <v>424</v>
      </c>
      <c r="P112" s="78">
        <v>13</v>
      </c>
      <c r="Q112" s="69" t="str">
        <f t="shared" si="48"/>
        <v>-</v>
      </c>
      <c r="R112" s="3">
        <v>118.56</v>
      </c>
      <c r="S112" s="74"/>
      <c r="T112" s="35">
        <v>1.25</v>
      </c>
      <c r="U112" s="35">
        <f t="shared" si="228"/>
        <v>148.19999999999999</v>
      </c>
      <c r="V112" s="3">
        <f t="shared" si="229"/>
        <v>0.13</v>
      </c>
      <c r="W112" s="22">
        <f t="shared" si="230"/>
        <v>128.934</v>
      </c>
      <c r="X112" s="3">
        <f t="shared" si="231"/>
        <v>128.93</v>
      </c>
      <c r="Y112" s="4"/>
      <c r="Z112" s="3">
        <v>19.3</v>
      </c>
      <c r="AA112" s="3">
        <f t="shared" si="232"/>
        <v>0</v>
      </c>
      <c r="AB112" s="3">
        <f t="shared" si="233"/>
        <v>0</v>
      </c>
      <c r="AC112" s="3">
        <f t="shared" si="234"/>
        <v>0.48250000000000004</v>
      </c>
      <c r="AD112" s="23">
        <f t="shared" si="235"/>
        <v>0.48299999999999998</v>
      </c>
      <c r="AE112" s="3">
        <f t="shared" si="236"/>
        <v>11.109</v>
      </c>
      <c r="AF112" s="23">
        <f t="shared" si="237"/>
        <v>11.11</v>
      </c>
      <c r="AH112" s="23">
        <f t="shared" si="238"/>
        <v>128.93</v>
      </c>
      <c r="AJ112" s="3">
        <f t="shared" si="239"/>
        <v>128.93</v>
      </c>
      <c r="AL112" s="3">
        <f t="shared" si="187"/>
        <v>128.93</v>
      </c>
    </row>
    <row r="113" spans="1:38" ht="30" customHeight="1" x14ac:dyDescent="0.25">
      <c r="A113" s="56" t="s">
        <v>268</v>
      </c>
      <c r="B113" s="45"/>
      <c r="C113" s="58" t="s">
        <v>274</v>
      </c>
      <c r="D113" s="49">
        <v>760</v>
      </c>
      <c r="E113" s="50" t="s">
        <v>43</v>
      </c>
      <c r="F113" s="50">
        <v>20</v>
      </c>
      <c r="G113" s="79">
        <f t="shared" si="106"/>
        <v>146.4</v>
      </c>
      <c r="H113" s="52"/>
      <c r="I113" s="53">
        <f t="shared" si="226"/>
        <v>0</v>
      </c>
      <c r="J113" s="54">
        <f t="shared" si="227"/>
        <v>0</v>
      </c>
      <c r="K113" s="74"/>
      <c r="L113" s="70" t="s">
        <v>425</v>
      </c>
      <c r="M113" s="70" t="s">
        <v>426</v>
      </c>
      <c r="P113" s="78">
        <v>13</v>
      </c>
      <c r="Q113" s="69" t="str">
        <f t="shared" si="48"/>
        <v>-</v>
      </c>
      <c r="R113" s="3">
        <v>134.62</v>
      </c>
      <c r="S113" s="74"/>
      <c r="T113" s="35">
        <v>1.25</v>
      </c>
      <c r="U113" s="35">
        <f t="shared" si="228"/>
        <v>168.27500000000001</v>
      </c>
      <c r="V113" s="3">
        <f t="shared" si="229"/>
        <v>0.13</v>
      </c>
      <c r="W113" s="22">
        <f t="shared" si="230"/>
        <v>146.39924999999999</v>
      </c>
      <c r="X113" s="3">
        <f t="shared" si="231"/>
        <v>146.4</v>
      </c>
      <c r="Y113" s="4"/>
      <c r="Z113" s="3">
        <v>15.6</v>
      </c>
      <c r="AA113" s="3">
        <f t="shared" si="232"/>
        <v>0</v>
      </c>
      <c r="AB113" s="3">
        <f t="shared" si="233"/>
        <v>0</v>
      </c>
      <c r="AC113" s="3">
        <f t="shared" si="234"/>
        <v>0.78</v>
      </c>
      <c r="AD113" s="23">
        <f t="shared" si="235"/>
        <v>0.78</v>
      </c>
      <c r="AE113" s="3">
        <f t="shared" si="236"/>
        <v>17.940000000000001</v>
      </c>
      <c r="AF113" s="23">
        <f t="shared" si="237"/>
        <v>17.940000000000001</v>
      </c>
      <c r="AH113" s="23">
        <f t="shared" si="238"/>
        <v>146.4</v>
      </c>
      <c r="AJ113" s="3">
        <f t="shared" si="239"/>
        <v>146.4</v>
      </c>
      <c r="AL113" s="3">
        <f t="shared" si="187"/>
        <v>146.4</v>
      </c>
    </row>
    <row r="114" spans="1:38" ht="30" customHeight="1" x14ac:dyDescent="0.25">
      <c r="A114" s="56" t="s">
        <v>269</v>
      </c>
      <c r="B114" s="45"/>
      <c r="C114" s="58" t="s">
        <v>275</v>
      </c>
      <c r="D114" s="49">
        <v>785</v>
      </c>
      <c r="E114" s="50" t="s">
        <v>43</v>
      </c>
      <c r="F114" s="50">
        <v>20</v>
      </c>
      <c r="G114" s="79">
        <f t="shared" si="106"/>
        <v>146.4</v>
      </c>
      <c r="H114" s="52"/>
      <c r="I114" s="53">
        <f t="shared" si="226"/>
        <v>0</v>
      </c>
      <c r="J114" s="54">
        <f t="shared" si="227"/>
        <v>0</v>
      </c>
      <c r="K114" s="74"/>
      <c r="L114" s="70" t="s">
        <v>427</v>
      </c>
      <c r="M114" s="70" t="s">
        <v>428</v>
      </c>
      <c r="P114" s="78">
        <v>13</v>
      </c>
      <c r="Q114" s="69" t="str">
        <f t="shared" si="48"/>
        <v>-</v>
      </c>
      <c r="R114" s="3">
        <v>134.62</v>
      </c>
      <c r="S114" s="74"/>
      <c r="T114" s="35">
        <v>1.25</v>
      </c>
      <c r="U114" s="35">
        <f t="shared" si="228"/>
        <v>168.27500000000001</v>
      </c>
      <c r="V114" s="3">
        <f t="shared" si="229"/>
        <v>0.13</v>
      </c>
      <c r="W114" s="22">
        <f t="shared" si="230"/>
        <v>146.39924999999999</v>
      </c>
      <c r="X114" s="3">
        <f t="shared" si="231"/>
        <v>146.4</v>
      </c>
      <c r="Y114" s="4"/>
      <c r="Z114" s="3">
        <v>16.2</v>
      </c>
      <c r="AA114" s="3">
        <f t="shared" si="232"/>
        <v>0</v>
      </c>
      <c r="AB114" s="3">
        <f t="shared" si="233"/>
        <v>0</v>
      </c>
      <c r="AC114" s="3">
        <f t="shared" si="234"/>
        <v>0.80999999999999994</v>
      </c>
      <c r="AD114" s="23">
        <f>ROUND(AC114,3)</f>
        <v>0.81</v>
      </c>
      <c r="AE114" s="3">
        <f t="shared" si="236"/>
        <v>18.630000000000003</v>
      </c>
      <c r="AF114" s="23">
        <f>ROUND(AE114,2)</f>
        <v>18.63</v>
      </c>
      <c r="AH114" s="23">
        <f t="shared" si="238"/>
        <v>146.4</v>
      </c>
      <c r="AJ114" s="3">
        <f t="shared" si="239"/>
        <v>146.4</v>
      </c>
      <c r="AL114" s="3">
        <f t="shared" si="187"/>
        <v>146.4</v>
      </c>
    </row>
    <row r="115" spans="1:38" ht="30" customHeight="1" x14ac:dyDescent="0.25">
      <c r="A115" s="56" t="s">
        <v>270</v>
      </c>
      <c r="B115" s="45"/>
      <c r="C115" s="58" t="s">
        <v>276</v>
      </c>
      <c r="D115" s="49">
        <v>785</v>
      </c>
      <c r="E115" s="50" t="s">
        <v>43</v>
      </c>
      <c r="F115" s="50">
        <v>20</v>
      </c>
      <c r="G115" s="79">
        <f t="shared" si="106"/>
        <v>143.04</v>
      </c>
      <c r="H115" s="52"/>
      <c r="I115" s="53">
        <f t="shared" si="226"/>
        <v>0</v>
      </c>
      <c r="J115" s="54">
        <f t="shared" si="227"/>
        <v>0</v>
      </c>
      <c r="K115" s="74"/>
      <c r="L115" s="70" t="s">
        <v>429</v>
      </c>
      <c r="M115" s="70" t="s">
        <v>430</v>
      </c>
      <c r="P115" s="78">
        <v>13</v>
      </c>
      <c r="Q115" s="69" t="str">
        <f t="shared" si="48"/>
        <v>-</v>
      </c>
      <c r="R115" s="3">
        <v>131.53</v>
      </c>
      <c r="S115" s="74"/>
      <c r="T115" s="35">
        <v>1.25</v>
      </c>
      <c r="U115" s="35">
        <f t="shared" si="228"/>
        <v>164.41249999999999</v>
      </c>
      <c r="V115" s="3">
        <f t="shared" si="229"/>
        <v>0.13</v>
      </c>
      <c r="W115" s="22">
        <f t="shared" si="230"/>
        <v>143.03887499999999</v>
      </c>
      <c r="X115" s="3">
        <f t="shared" si="231"/>
        <v>143.04</v>
      </c>
      <c r="Y115" s="4"/>
      <c r="Z115" s="3">
        <v>16.2</v>
      </c>
      <c r="AA115" s="3">
        <f t="shared" si="232"/>
        <v>0</v>
      </c>
      <c r="AB115" s="3">
        <f t="shared" si="233"/>
        <v>0</v>
      </c>
      <c r="AC115" s="3">
        <f t="shared" si="234"/>
        <v>0.80999999999999994</v>
      </c>
      <c r="AD115" s="23">
        <f>ROUND(AC115,3)</f>
        <v>0.81</v>
      </c>
      <c r="AE115" s="3">
        <f t="shared" si="236"/>
        <v>18.630000000000003</v>
      </c>
      <c r="AF115" s="23">
        <f>ROUND(AE115,2)</f>
        <v>18.63</v>
      </c>
      <c r="AH115" s="23">
        <f t="shared" si="238"/>
        <v>143.04</v>
      </c>
      <c r="AJ115" s="3">
        <f t="shared" si="239"/>
        <v>143.04</v>
      </c>
      <c r="AL115" s="3">
        <f t="shared" si="187"/>
        <v>143.04</v>
      </c>
    </row>
    <row r="116" spans="1:38" ht="17.25" customHeight="1" x14ac:dyDescent="0.25">
      <c r="A116" s="55"/>
      <c r="B116" s="45"/>
      <c r="C116" s="85" t="s">
        <v>39</v>
      </c>
      <c r="D116" s="85"/>
      <c r="E116" s="85"/>
      <c r="F116" s="85"/>
      <c r="G116" s="85"/>
      <c r="H116" s="85"/>
      <c r="I116" s="85"/>
      <c r="J116" s="85"/>
      <c r="O116" s="65" t="s">
        <v>299</v>
      </c>
      <c r="P116" s="78">
        <v>13</v>
      </c>
      <c r="Q116" s="69" t="str">
        <f t="shared" ref="Q116:Q140" si="240">IF(P116&gt;18,"ПЕРЕБОР","-")</f>
        <v>-</v>
      </c>
      <c r="Y116" s="4"/>
      <c r="AG116" s="1"/>
      <c r="AI116" s="1"/>
      <c r="AK116" s="1"/>
    </row>
    <row r="117" spans="1:38" ht="30" customHeight="1" x14ac:dyDescent="0.25">
      <c r="A117" s="57" t="s">
        <v>162</v>
      </c>
      <c r="B117" s="45"/>
      <c r="C117" s="58" t="s">
        <v>216</v>
      </c>
      <c r="D117" s="49">
        <v>420</v>
      </c>
      <c r="E117" s="50" t="s">
        <v>43</v>
      </c>
      <c r="F117" s="50">
        <v>36</v>
      </c>
      <c r="G117" s="79">
        <f t="shared" si="106"/>
        <v>154.1</v>
      </c>
      <c r="H117" s="52"/>
      <c r="I117" s="53">
        <f t="shared" ref="I117:I122" si="241">H117*F117</f>
        <v>0</v>
      </c>
      <c r="J117" s="54">
        <f t="shared" ref="J117:J130" si="242">G117*I117</f>
        <v>0</v>
      </c>
      <c r="K117" s="74"/>
      <c r="L117" s="70" t="s">
        <v>431</v>
      </c>
      <c r="M117" s="70" t="s">
        <v>432</v>
      </c>
      <c r="P117" s="78">
        <v>13</v>
      </c>
      <c r="Q117" s="69" t="str">
        <f t="shared" si="240"/>
        <v>-</v>
      </c>
      <c r="R117" s="3">
        <v>141.70000000000002</v>
      </c>
      <c r="T117" s="35">
        <v>1.25</v>
      </c>
      <c r="U117" s="35">
        <f t="shared" ref="U117:U122" si="243">R117*T117</f>
        <v>177.12500000000003</v>
      </c>
      <c r="V117" s="3">
        <f t="shared" ref="V117:V122" si="244">P117*0.01</f>
        <v>0.13</v>
      </c>
      <c r="W117" s="22">
        <f t="shared" ref="W117:W140" si="245">U117-(U117*V117)</f>
        <v>154.09875000000002</v>
      </c>
      <c r="X117" s="3">
        <f t="shared" ref="X117:X130" si="246">ROUND(W117,2)</f>
        <v>154.1</v>
      </c>
      <c r="Y117" s="4"/>
      <c r="Z117" s="3">
        <v>10</v>
      </c>
      <c r="AA117" s="3">
        <f t="shared" ref="AA117:AA122" si="247">H117*Z117</f>
        <v>0</v>
      </c>
      <c r="AB117" s="3">
        <f t="shared" ref="AB117:AB122" si="248">AA117*$P$7</f>
        <v>0</v>
      </c>
      <c r="AC117" s="3">
        <f t="shared" ref="AC117:AC122" si="249">Z117/F117</f>
        <v>0.27777777777777779</v>
      </c>
      <c r="AD117" s="23">
        <f t="shared" ref="AD117:AD130" si="250">ROUND(AC117,3)</f>
        <v>0.27800000000000002</v>
      </c>
      <c r="AE117" s="3">
        <f t="shared" ref="AE117:AE122" si="251">AD117*$P$7</f>
        <v>6.3940000000000001</v>
      </c>
      <c r="AF117" s="23">
        <f t="shared" ref="AF117:AF130" si="252">ROUND(AE117,2)</f>
        <v>6.39</v>
      </c>
      <c r="AH117" s="23">
        <f t="shared" ref="AH117:AH130" si="253">ROUND(AJ117,2)</f>
        <v>154.1</v>
      </c>
      <c r="AJ117" s="3">
        <f t="shared" ref="AJ117:AJ122" si="254">IF($AC$3,AL117+AF117,AL117)</f>
        <v>154.1</v>
      </c>
      <c r="AL117" s="3">
        <f t="shared" si="187"/>
        <v>154.1</v>
      </c>
    </row>
    <row r="118" spans="1:38" ht="30" customHeight="1" x14ac:dyDescent="0.25">
      <c r="A118" s="57" t="s">
        <v>198</v>
      </c>
      <c r="B118" s="45"/>
      <c r="C118" s="58" t="s">
        <v>221</v>
      </c>
      <c r="D118" s="49">
        <v>500</v>
      </c>
      <c r="E118" s="50" t="s">
        <v>43</v>
      </c>
      <c r="F118" s="50">
        <v>20</v>
      </c>
      <c r="G118" s="79">
        <f t="shared" si="106"/>
        <v>206.63</v>
      </c>
      <c r="H118" s="52"/>
      <c r="I118" s="53">
        <f t="shared" si="241"/>
        <v>0</v>
      </c>
      <c r="J118" s="54">
        <f t="shared" si="242"/>
        <v>0</v>
      </c>
      <c r="K118" s="74"/>
      <c r="L118" s="70" t="s">
        <v>433</v>
      </c>
      <c r="M118" s="70" t="s">
        <v>434</v>
      </c>
      <c r="P118" s="78">
        <v>13</v>
      </c>
      <c r="Q118" s="69" t="str">
        <f t="shared" si="240"/>
        <v>-</v>
      </c>
      <c r="R118" s="3">
        <v>190</v>
      </c>
      <c r="T118" s="35">
        <v>1.25</v>
      </c>
      <c r="U118" s="35">
        <f t="shared" si="243"/>
        <v>237.5</v>
      </c>
      <c r="V118" s="3">
        <f t="shared" si="244"/>
        <v>0.13</v>
      </c>
      <c r="W118" s="22">
        <f t="shared" si="245"/>
        <v>206.625</v>
      </c>
      <c r="X118" s="3">
        <f t="shared" si="246"/>
        <v>206.63</v>
      </c>
      <c r="Y118" s="4"/>
      <c r="Z118" s="3">
        <v>10</v>
      </c>
      <c r="AA118" s="3">
        <f t="shared" si="247"/>
        <v>0</v>
      </c>
      <c r="AB118" s="3">
        <f t="shared" si="248"/>
        <v>0</v>
      </c>
      <c r="AC118" s="3">
        <f t="shared" si="249"/>
        <v>0.5</v>
      </c>
      <c r="AD118" s="23">
        <f t="shared" si="250"/>
        <v>0.5</v>
      </c>
      <c r="AE118" s="3">
        <f t="shared" si="251"/>
        <v>11.5</v>
      </c>
      <c r="AF118" s="23">
        <f t="shared" si="252"/>
        <v>11.5</v>
      </c>
      <c r="AH118" s="23">
        <f t="shared" si="253"/>
        <v>206.63</v>
      </c>
      <c r="AJ118" s="3">
        <f t="shared" si="254"/>
        <v>206.63</v>
      </c>
      <c r="AL118" s="3">
        <f t="shared" si="187"/>
        <v>206.63</v>
      </c>
    </row>
    <row r="119" spans="1:38" ht="30" customHeight="1" x14ac:dyDescent="0.25">
      <c r="A119" s="57" t="s">
        <v>117</v>
      </c>
      <c r="B119" s="45"/>
      <c r="C119" s="58" t="s">
        <v>217</v>
      </c>
      <c r="D119" s="49">
        <v>420</v>
      </c>
      <c r="E119" s="50" t="s">
        <v>43</v>
      </c>
      <c r="F119" s="50">
        <v>12</v>
      </c>
      <c r="G119" s="79">
        <f t="shared" si="106"/>
        <v>363.34</v>
      </c>
      <c r="H119" s="52"/>
      <c r="I119" s="53">
        <f t="shared" si="241"/>
        <v>0</v>
      </c>
      <c r="J119" s="54">
        <f t="shared" si="242"/>
        <v>0</v>
      </c>
      <c r="K119" s="74"/>
      <c r="L119" s="70" t="s">
        <v>435</v>
      </c>
      <c r="M119" s="70" t="s">
        <v>436</v>
      </c>
      <c r="P119" s="78">
        <v>13</v>
      </c>
      <c r="Q119" s="69" t="str">
        <f t="shared" si="240"/>
        <v>-</v>
      </c>
      <c r="R119" s="3">
        <v>334.11</v>
      </c>
      <c r="T119" s="35">
        <v>1.25</v>
      </c>
      <c r="U119" s="35">
        <f t="shared" si="243"/>
        <v>417.63750000000005</v>
      </c>
      <c r="V119" s="3">
        <f t="shared" si="244"/>
        <v>0.13</v>
      </c>
      <c r="W119" s="22">
        <f t="shared" si="245"/>
        <v>363.34462500000006</v>
      </c>
      <c r="X119" s="3">
        <f t="shared" si="246"/>
        <v>363.34</v>
      </c>
      <c r="Y119" s="4"/>
      <c r="Z119" s="3">
        <v>6</v>
      </c>
      <c r="AA119" s="3">
        <f t="shared" si="247"/>
        <v>0</v>
      </c>
      <c r="AB119" s="3">
        <f t="shared" si="248"/>
        <v>0</v>
      </c>
      <c r="AC119" s="3">
        <f t="shared" si="249"/>
        <v>0.5</v>
      </c>
      <c r="AD119" s="23">
        <f t="shared" si="250"/>
        <v>0.5</v>
      </c>
      <c r="AE119" s="3">
        <f t="shared" si="251"/>
        <v>11.5</v>
      </c>
      <c r="AF119" s="23">
        <f t="shared" si="252"/>
        <v>11.5</v>
      </c>
      <c r="AH119" s="23">
        <f t="shared" si="253"/>
        <v>363.34</v>
      </c>
      <c r="AJ119" s="3">
        <f t="shared" si="254"/>
        <v>363.34</v>
      </c>
      <c r="AL119" s="3">
        <f t="shared" si="187"/>
        <v>363.34</v>
      </c>
    </row>
    <row r="120" spans="1:38" ht="30" customHeight="1" x14ac:dyDescent="0.25">
      <c r="A120" s="57" t="s">
        <v>118</v>
      </c>
      <c r="B120" s="45"/>
      <c r="C120" s="58" t="s">
        <v>218</v>
      </c>
      <c r="D120" s="49">
        <v>270</v>
      </c>
      <c r="E120" s="50" t="s">
        <v>43</v>
      </c>
      <c r="F120" s="50">
        <v>24</v>
      </c>
      <c r="G120" s="79">
        <f t="shared" si="106"/>
        <v>143.93</v>
      </c>
      <c r="H120" s="52"/>
      <c r="I120" s="53">
        <f t="shared" si="241"/>
        <v>0</v>
      </c>
      <c r="J120" s="54">
        <f t="shared" si="242"/>
        <v>0</v>
      </c>
      <c r="K120" s="74"/>
      <c r="L120" s="70" t="s">
        <v>437</v>
      </c>
      <c r="M120" s="70" t="s">
        <v>438</v>
      </c>
      <c r="P120" s="78">
        <v>13</v>
      </c>
      <c r="Q120" s="69" t="str">
        <f t="shared" si="240"/>
        <v>-</v>
      </c>
      <c r="R120" s="3">
        <v>132.35</v>
      </c>
      <c r="T120" s="35">
        <v>1.25</v>
      </c>
      <c r="U120" s="35">
        <f t="shared" si="243"/>
        <v>165.4375</v>
      </c>
      <c r="V120" s="3">
        <f t="shared" si="244"/>
        <v>0.13</v>
      </c>
      <c r="W120" s="22">
        <f t="shared" si="245"/>
        <v>143.93062499999999</v>
      </c>
      <c r="X120" s="3">
        <f t="shared" si="246"/>
        <v>143.93</v>
      </c>
      <c r="Y120" s="4"/>
      <c r="Z120" s="3">
        <v>7.5</v>
      </c>
      <c r="AA120" s="3">
        <f t="shared" si="247"/>
        <v>0</v>
      </c>
      <c r="AB120" s="3">
        <f t="shared" si="248"/>
        <v>0</v>
      </c>
      <c r="AC120" s="3">
        <f t="shared" si="249"/>
        <v>0.3125</v>
      </c>
      <c r="AD120" s="23">
        <f t="shared" si="250"/>
        <v>0.313</v>
      </c>
      <c r="AE120" s="3">
        <f t="shared" si="251"/>
        <v>7.1989999999999998</v>
      </c>
      <c r="AF120" s="23">
        <f t="shared" si="252"/>
        <v>7.2</v>
      </c>
      <c r="AH120" s="23">
        <f t="shared" si="253"/>
        <v>143.93</v>
      </c>
      <c r="AJ120" s="3">
        <f t="shared" si="254"/>
        <v>143.93</v>
      </c>
      <c r="AL120" s="3">
        <f t="shared" si="187"/>
        <v>143.93</v>
      </c>
    </row>
    <row r="121" spans="1:38" ht="30" customHeight="1" x14ac:dyDescent="0.25">
      <c r="A121" s="57" t="s">
        <v>160</v>
      </c>
      <c r="B121" s="45"/>
      <c r="C121" s="58" t="s">
        <v>219</v>
      </c>
      <c r="D121" s="49">
        <v>750</v>
      </c>
      <c r="E121" s="50" t="s">
        <v>43</v>
      </c>
      <c r="F121" s="50">
        <v>12</v>
      </c>
      <c r="G121" s="79">
        <f t="shared" si="106"/>
        <v>640.59</v>
      </c>
      <c r="H121" s="52"/>
      <c r="I121" s="53">
        <f t="shared" si="241"/>
        <v>0</v>
      </c>
      <c r="J121" s="54">
        <f t="shared" si="242"/>
        <v>0</v>
      </c>
      <c r="K121" s="74"/>
      <c r="L121" s="70" t="s">
        <v>439</v>
      </c>
      <c r="M121" s="70" t="s">
        <v>440</v>
      </c>
      <c r="P121" s="78">
        <v>13</v>
      </c>
      <c r="Q121" s="69" t="str">
        <f t="shared" si="240"/>
        <v>-</v>
      </c>
      <c r="R121" s="3">
        <v>589.04999999999995</v>
      </c>
      <c r="T121" s="35">
        <v>1.25</v>
      </c>
      <c r="U121" s="35">
        <f t="shared" si="243"/>
        <v>736.3125</v>
      </c>
      <c r="V121" s="3">
        <f t="shared" si="244"/>
        <v>0.13</v>
      </c>
      <c r="W121" s="22">
        <f t="shared" si="245"/>
        <v>640.59187499999996</v>
      </c>
      <c r="X121" s="3">
        <f t="shared" si="246"/>
        <v>640.59</v>
      </c>
      <c r="Y121" s="4"/>
      <c r="Z121" s="3">
        <v>10</v>
      </c>
      <c r="AA121" s="3">
        <f t="shared" si="247"/>
        <v>0</v>
      </c>
      <c r="AB121" s="3">
        <f t="shared" si="248"/>
        <v>0</v>
      </c>
      <c r="AC121" s="3">
        <f t="shared" si="249"/>
        <v>0.83333333333333337</v>
      </c>
      <c r="AD121" s="23">
        <f t="shared" si="250"/>
        <v>0.83299999999999996</v>
      </c>
      <c r="AE121" s="3">
        <f t="shared" si="251"/>
        <v>19.158999999999999</v>
      </c>
      <c r="AF121" s="23">
        <f t="shared" si="252"/>
        <v>19.16</v>
      </c>
      <c r="AH121" s="23">
        <f t="shared" si="253"/>
        <v>640.59</v>
      </c>
      <c r="AJ121" s="3">
        <f t="shared" si="254"/>
        <v>640.59</v>
      </c>
      <c r="AL121" s="3">
        <f t="shared" si="187"/>
        <v>640.59</v>
      </c>
    </row>
    <row r="122" spans="1:38" ht="30" customHeight="1" x14ac:dyDescent="0.25">
      <c r="A122" s="57" t="s">
        <v>119</v>
      </c>
      <c r="B122" s="45"/>
      <c r="C122" s="58" t="s">
        <v>220</v>
      </c>
      <c r="D122" s="49">
        <v>920</v>
      </c>
      <c r="E122" s="50" t="s">
        <v>43</v>
      </c>
      <c r="F122" s="50">
        <v>12</v>
      </c>
      <c r="G122" s="79">
        <f t="shared" si="106"/>
        <v>545.82000000000005</v>
      </c>
      <c r="H122" s="52"/>
      <c r="I122" s="53">
        <f t="shared" si="241"/>
        <v>0</v>
      </c>
      <c r="J122" s="54">
        <f t="shared" si="242"/>
        <v>0</v>
      </c>
      <c r="K122" s="74"/>
      <c r="L122" s="70" t="s">
        <v>441</v>
      </c>
      <c r="M122" s="70" t="s">
        <v>442</v>
      </c>
      <c r="P122" s="78">
        <v>13</v>
      </c>
      <c r="Q122" s="69" t="str">
        <f t="shared" si="240"/>
        <v>-</v>
      </c>
      <c r="R122" s="3">
        <v>501.9</v>
      </c>
      <c r="T122" s="35">
        <v>1.25</v>
      </c>
      <c r="U122" s="35">
        <f t="shared" si="243"/>
        <v>627.375</v>
      </c>
      <c r="V122" s="3">
        <f t="shared" si="244"/>
        <v>0.13</v>
      </c>
      <c r="W122" s="22">
        <f t="shared" si="245"/>
        <v>545.81624999999997</v>
      </c>
      <c r="X122" s="3">
        <f t="shared" si="246"/>
        <v>545.82000000000005</v>
      </c>
      <c r="Y122" s="4"/>
      <c r="Z122" s="3">
        <v>12</v>
      </c>
      <c r="AA122" s="3">
        <f t="shared" si="247"/>
        <v>0</v>
      </c>
      <c r="AB122" s="3">
        <f t="shared" si="248"/>
        <v>0</v>
      </c>
      <c r="AC122" s="3">
        <f t="shared" si="249"/>
        <v>1</v>
      </c>
      <c r="AD122" s="23">
        <f t="shared" si="250"/>
        <v>1</v>
      </c>
      <c r="AE122" s="3">
        <f t="shared" si="251"/>
        <v>23</v>
      </c>
      <c r="AF122" s="23">
        <f t="shared" si="252"/>
        <v>23</v>
      </c>
      <c r="AH122" s="23">
        <f t="shared" si="253"/>
        <v>545.82000000000005</v>
      </c>
      <c r="AJ122" s="3">
        <f t="shared" si="254"/>
        <v>545.82000000000005</v>
      </c>
      <c r="AL122" s="3">
        <f t="shared" si="187"/>
        <v>545.82000000000005</v>
      </c>
    </row>
    <row r="123" spans="1:38" ht="17.25" customHeight="1" x14ac:dyDescent="0.25">
      <c r="A123" s="55"/>
      <c r="B123" s="45"/>
      <c r="C123" s="85" t="s">
        <v>38</v>
      </c>
      <c r="D123" s="85"/>
      <c r="E123" s="85"/>
      <c r="F123" s="85"/>
      <c r="G123" s="85"/>
      <c r="H123" s="85"/>
      <c r="I123" s="85"/>
      <c r="J123" s="85"/>
      <c r="O123" s="67" t="s">
        <v>300</v>
      </c>
      <c r="P123" s="78">
        <v>13</v>
      </c>
      <c r="Q123" s="69" t="str">
        <f t="shared" si="240"/>
        <v>-</v>
      </c>
      <c r="Y123" s="4"/>
      <c r="AG123" s="1"/>
      <c r="AI123" s="1"/>
      <c r="AK123" s="1"/>
    </row>
    <row r="124" spans="1:38" ht="30" customHeight="1" x14ac:dyDescent="0.25">
      <c r="A124" s="57" t="s">
        <v>120</v>
      </c>
      <c r="B124" s="45"/>
      <c r="C124" s="58" t="s">
        <v>214</v>
      </c>
      <c r="D124" s="49">
        <v>250</v>
      </c>
      <c r="E124" s="50" t="s">
        <v>43</v>
      </c>
      <c r="F124" s="50">
        <v>20</v>
      </c>
      <c r="G124" s="79">
        <f t="shared" si="106"/>
        <v>295.75</v>
      </c>
      <c r="H124" s="52"/>
      <c r="I124" s="53">
        <f t="shared" ref="I124:I130" si="255">H124*F124</f>
        <v>0</v>
      </c>
      <c r="J124" s="54">
        <f t="shared" si="242"/>
        <v>0</v>
      </c>
      <c r="K124" s="74"/>
      <c r="L124" s="70" t="s">
        <v>443</v>
      </c>
      <c r="M124" s="70" t="s">
        <v>444</v>
      </c>
      <c r="P124" s="78">
        <v>13</v>
      </c>
      <c r="Q124" s="69" t="str">
        <f t="shared" si="240"/>
        <v>-</v>
      </c>
      <c r="R124" s="3">
        <v>271.95</v>
      </c>
      <c r="T124" s="35">
        <v>1.25</v>
      </c>
      <c r="U124" s="35">
        <f t="shared" ref="U124:U130" si="256">R124*T124</f>
        <v>339.9375</v>
      </c>
      <c r="V124" s="3">
        <f t="shared" ref="V124:V130" si="257">P124*0.01</f>
        <v>0.13</v>
      </c>
      <c r="W124" s="22">
        <f t="shared" si="245"/>
        <v>295.74562500000002</v>
      </c>
      <c r="X124" s="3">
        <f t="shared" si="246"/>
        <v>295.75</v>
      </c>
      <c r="Y124" s="4"/>
      <c r="Z124" s="3">
        <v>5.8</v>
      </c>
      <c r="AA124" s="3">
        <f t="shared" ref="AA124:AA130" si="258">H124*Z124</f>
        <v>0</v>
      </c>
      <c r="AB124" s="3">
        <f t="shared" ref="AB124:AB130" si="259">AA124*$P$7</f>
        <v>0</v>
      </c>
      <c r="AC124" s="3">
        <f t="shared" ref="AC124:AC130" si="260">Z124/F124</f>
        <v>0.28999999999999998</v>
      </c>
      <c r="AD124" s="23">
        <f t="shared" si="250"/>
        <v>0.28999999999999998</v>
      </c>
      <c r="AE124" s="3">
        <f t="shared" ref="AE124:AE130" si="261">AD124*$P$7</f>
        <v>6.67</v>
      </c>
      <c r="AF124" s="23">
        <f t="shared" si="252"/>
        <v>6.67</v>
      </c>
      <c r="AH124" s="23">
        <f t="shared" si="253"/>
        <v>295.75</v>
      </c>
      <c r="AJ124" s="3">
        <f t="shared" ref="AJ124:AJ130" si="262">IF($AC$3,AL124+AF124,AL124)</f>
        <v>295.75</v>
      </c>
      <c r="AL124" s="3">
        <f t="shared" si="187"/>
        <v>295.75</v>
      </c>
    </row>
    <row r="125" spans="1:38" ht="30" customHeight="1" x14ac:dyDescent="0.25">
      <c r="A125" s="57" t="s">
        <v>121</v>
      </c>
      <c r="B125" s="45"/>
      <c r="C125" s="58" t="s">
        <v>213</v>
      </c>
      <c r="D125" s="49">
        <v>375</v>
      </c>
      <c r="E125" s="50" t="s">
        <v>43</v>
      </c>
      <c r="F125" s="50">
        <v>20</v>
      </c>
      <c r="G125" s="79">
        <f t="shared" ref="G125:G127" si="263">AH125</f>
        <v>373.39</v>
      </c>
      <c r="H125" s="52"/>
      <c r="I125" s="53">
        <f t="shared" si="255"/>
        <v>0</v>
      </c>
      <c r="J125" s="54">
        <f t="shared" ref="J125:J127" si="264">G125*I125</f>
        <v>0</v>
      </c>
      <c r="K125" s="74"/>
      <c r="L125" s="70" t="s">
        <v>445</v>
      </c>
      <c r="M125" s="70" t="s">
        <v>446</v>
      </c>
      <c r="P125" s="78">
        <v>13</v>
      </c>
      <c r="Q125" s="69" t="str">
        <f t="shared" ref="Q125:Q127" si="265">IF(P125&gt;18,"ПЕРЕБОР","-")</f>
        <v>-</v>
      </c>
      <c r="R125" s="3">
        <v>343.35</v>
      </c>
      <c r="T125" s="35">
        <v>1.25</v>
      </c>
      <c r="U125" s="35">
        <f t="shared" si="256"/>
        <v>429.1875</v>
      </c>
      <c r="V125" s="3">
        <f t="shared" si="257"/>
        <v>0.13</v>
      </c>
      <c r="W125" s="22">
        <f t="shared" ref="W125:W127" si="266">U125-(U125*V125)</f>
        <v>373.393125</v>
      </c>
      <c r="X125" s="3">
        <f t="shared" ref="X125:X127" si="267">ROUND(W125,2)</f>
        <v>373.39</v>
      </c>
      <c r="Y125" s="4"/>
      <c r="Z125" s="3">
        <v>8.1</v>
      </c>
      <c r="AA125" s="3">
        <f t="shared" si="258"/>
        <v>0</v>
      </c>
      <c r="AB125" s="3">
        <f t="shared" si="259"/>
        <v>0</v>
      </c>
      <c r="AC125" s="3">
        <f t="shared" si="260"/>
        <v>0.40499999999999997</v>
      </c>
      <c r="AD125" s="23">
        <f t="shared" ref="AD125:AD127" si="268">ROUND(AC125,3)</f>
        <v>0.40500000000000003</v>
      </c>
      <c r="AE125" s="3">
        <f t="shared" si="261"/>
        <v>9.3150000000000013</v>
      </c>
      <c r="AF125" s="23">
        <f t="shared" ref="AF125:AF127" si="269">ROUND(AE125,2)</f>
        <v>9.32</v>
      </c>
      <c r="AH125" s="23">
        <f t="shared" ref="AH125:AH127" si="270">ROUND(AJ125,2)</f>
        <v>373.39</v>
      </c>
      <c r="AJ125" s="3">
        <f t="shared" si="262"/>
        <v>373.39</v>
      </c>
      <c r="AL125" s="3">
        <f t="shared" si="187"/>
        <v>373.39</v>
      </c>
    </row>
    <row r="126" spans="1:38" ht="30" customHeight="1" x14ac:dyDescent="0.25">
      <c r="A126" s="57" t="s">
        <v>197</v>
      </c>
      <c r="B126" s="45"/>
      <c r="C126" s="58" t="s">
        <v>212</v>
      </c>
      <c r="D126" s="49">
        <v>750</v>
      </c>
      <c r="E126" s="50" t="s">
        <v>43</v>
      </c>
      <c r="F126" s="50">
        <v>20</v>
      </c>
      <c r="G126" s="79">
        <f t="shared" si="263"/>
        <v>728.63</v>
      </c>
      <c r="H126" s="52"/>
      <c r="I126" s="53">
        <f t="shared" si="255"/>
        <v>0</v>
      </c>
      <c r="J126" s="54">
        <f t="shared" si="264"/>
        <v>0</v>
      </c>
      <c r="K126" s="74"/>
      <c r="L126" s="70" t="s">
        <v>447</v>
      </c>
      <c r="M126" s="70" t="s">
        <v>448</v>
      </c>
      <c r="P126" s="78">
        <v>13</v>
      </c>
      <c r="Q126" s="69" t="str">
        <f t="shared" si="265"/>
        <v>-</v>
      </c>
      <c r="R126" s="3">
        <v>670</v>
      </c>
      <c r="T126" s="35">
        <v>1.25</v>
      </c>
      <c r="U126" s="35">
        <f t="shared" si="256"/>
        <v>837.5</v>
      </c>
      <c r="V126" s="3">
        <f t="shared" si="257"/>
        <v>0.13</v>
      </c>
      <c r="W126" s="22">
        <f t="shared" si="266"/>
        <v>728.625</v>
      </c>
      <c r="X126" s="3">
        <f t="shared" si="267"/>
        <v>728.63</v>
      </c>
      <c r="Y126" s="4"/>
      <c r="Z126" s="3">
        <v>15</v>
      </c>
      <c r="AA126" s="3">
        <f t="shared" si="258"/>
        <v>0</v>
      </c>
      <c r="AB126" s="3">
        <f t="shared" si="259"/>
        <v>0</v>
      </c>
      <c r="AC126" s="3">
        <f t="shared" si="260"/>
        <v>0.75</v>
      </c>
      <c r="AD126" s="23">
        <f t="shared" si="268"/>
        <v>0.75</v>
      </c>
      <c r="AE126" s="3">
        <f t="shared" si="261"/>
        <v>17.25</v>
      </c>
      <c r="AF126" s="23">
        <f t="shared" si="269"/>
        <v>17.25</v>
      </c>
      <c r="AH126" s="23">
        <f t="shared" si="270"/>
        <v>728.63</v>
      </c>
      <c r="AJ126" s="3">
        <f t="shared" si="262"/>
        <v>728.63</v>
      </c>
      <c r="AL126" s="3">
        <f t="shared" si="187"/>
        <v>728.63</v>
      </c>
    </row>
    <row r="127" spans="1:38" ht="30" customHeight="1" x14ac:dyDescent="0.25">
      <c r="A127" s="57" t="s">
        <v>196</v>
      </c>
      <c r="B127" s="45"/>
      <c r="C127" s="58" t="s">
        <v>215</v>
      </c>
      <c r="D127" s="49">
        <v>375</v>
      </c>
      <c r="E127" s="50" t="s">
        <v>43</v>
      </c>
      <c r="F127" s="50">
        <v>20</v>
      </c>
      <c r="G127" s="79">
        <f t="shared" si="263"/>
        <v>781.04</v>
      </c>
      <c r="H127" s="52"/>
      <c r="I127" s="53">
        <f t="shared" si="255"/>
        <v>0</v>
      </c>
      <c r="J127" s="54">
        <f t="shared" si="264"/>
        <v>0</v>
      </c>
      <c r="K127" s="74"/>
      <c r="L127" s="70" t="s">
        <v>449</v>
      </c>
      <c r="M127" s="70" t="s">
        <v>450</v>
      </c>
      <c r="P127" s="78">
        <v>13</v>
      </c>
      <c r="Q127" s="69" t="str">
        <f t="shared" si="265"/>
        <v>-</v>
      </c>
      <c r="R127" s="3">
        <v>718.2</v>
      </c>
      <c r="T127" s="35">
        <v>1.25</v>
      </c>
      <c r="U127" s="35">
        <f t="shared" si="256"/>
        <v>897.75</v>
      </c>
      <c r="V127" s="3">
        <f t="shared" si="257"/>
        <v>0.13</v>
      </c>
      <c r="W127" s="22">
        <f t="shared" si="266"/>
        <v>781.04250000000002</v>
      </c>
      <c r="X127" s="3">
        <f t="shared" si="267"/>
        <v>781.04</v>
      </c>
      <c r="Y127" s="4"/>
      <c r="Z127" s="3">
        <v>8.5</v>
      </c>
      <c r="AA127" s="3">
        <f t="shared" si="258"/>
        <v>0</v>
      </c>
      <c r="AB127" s="3">
        <f t="shared" si="259"/>
        <v>0</v>
      </c>
      <c r="AC127" s="3">
        <f t="shared" si="260"/>
        <v>0.42499999999999999</v>
      </c>
      <c r="AD127" s="23">
        <f t="shared" si="268"/>
        <v>0.42499999999999999</v>
      </c>
      <c r="AE127" s="3">
        <f t="shared" si="261"/>
        <v>9.7750000000000004</v>
      </c>
      <c r="AF127" s="23">
        <f t="shared" si="269"/>
        <v>9.7799999999999994</v>
      </c>
      <c r="AH127" s="23">
        <f t="shared" si="270"/>
        <v>781.04</v>
      </c>
      <c r="AJ127" s="3">
        <f t="shared" si="262"/>
        <v>781.04</v>
      </c>
      <c r="AL127" s="3">
        <f t="shared" si="187"/>
        <v>781.04</v>
      </c>
    </row>
    <row r="128" spans="1:38" ht="30" customHeight="1" x14ac:dyDescent="0.25">
      <c r="A128" s="57" t="s">
        <v>540</v>
      </c>
      <c r="B128" s="45"/>
      <c r="C128" s="58" t="s">
        <v>537</v>
      </c>
      <c r="D128" s="49">
        <v>102</v>
      </c>
      <c r="E128" s="50" t="s">
        <v>43</v>
      </c>
      <c r="F128" s="50">
        <v>18</v>
      </c>
      <c r="G128" s="79">
        <f t="shared" si="106"/>
        <v>169.88</v>
      </c>
      <c r="H128" s="52"/>
      <c r="I128" s="53">
        <f t="shared" si="255"/>
        <v>0</v>
      </c>
      <c r="J128" s="54">
        <f t="shared" si="242"/>
        <v>0</v>
      </c>
      <c r="K128" s="74"/>
      <c r="L128" s="70" t="s">
        <v>543</v>
      </c>
      <c r="M128" s="70" t="s">
        <v>546</v>
      </c>
      <c r="P128" s="78">
        <v>13</v>
      </c>
      <c r="Q128" s="69" t="str">
        <f t="shared" si="240"/>
        <v>-</v>
      </c>
      <c r="R128" s="3">
        <v>156.21</v>
      </c>
      <c r="T128" s="35">
        <v>1.25</v>
      </c>
      <c r="U128" s="35">
        <f t="shared" si="256"/>
        <v>195.26250000000002</v>
      </c>
      <c r="V128" s="3">
        <f t="shared" si="257"/>
        <v>0.13</v>
      </c>
      <c r="W128" s="22">
        <f t="shared" si="245"/>
        <v>169.87837500000001</v>
      </c>
      <c r="X128" s="3">
        <f t="shared" si="246"/>
        <v>169.88</v>
      </c>
      <c r="Y128" s="4"/>
      <c r="Z128" s="3">
        <v>2.08</v>
      </c>
      <c r="AA128" s="3">
        <f t="shared" si="258"/>
        <v>0</v>
      </c>
      <c r="AB128" s="3">
        <f t="shared" si="259"/>
        <v>0</v>
      </c>
      <c r="AC128" s="3">
        <f t="shared" si="260"/>
        <v>0.11555555555555556</v>
      </c>
      <c r="AD128" s="23">
        <f t="shared" si="250"/>
        <v>0.11600000000000001</v>
      </c>
      <c r="AE128" s="3">
        <f t="shared" si="261"/>
        <v>2.6680000000000001</v>
      </c>
      <c r="AF128" s="23">
        <f t="shared" si="252"/>
        <v>2.67</v>
      </c>
      <c r="AH128" s="23">
        <f t="shared" si="253"/>
        <v>169.88</v>
      </c>
      <c r="AJ128" s="3">
        <f t="shared" si="262"/>
        <v>169.88</v>
      </c>
      <c r="AL128" s="3">
        <f t="shared" si="187"/>
        <v>169.88</v>
      </c>
    </row>
    <row r="129" spans="1:38" ht="30" customHeight="1" x14ac:dyDescent="0.25">
      <c r="A129" s="57" t="s">
        <v>541</v>
      </c>
      <c r="B129" s="45"/>
      <c r="C129" s="58" t="s">
        <v>538</v>
      </c>
      <c r="D129" s="49">
        <v>102</v>
      </c>
      <c r="E129" s="50" t="s">
        <v>43</v>
      </c>
      <c r="F129" s="50">
        <v>18</v>
      </c>
      <c r="G129" s="79">
        <f t="shared" si="106"/>
        <v>196.9</v>
      </c>
      <c r="H129" s="52"/>
      <c r="I129" s="53">
        <f t="shared" si="255"/>
        <v>0</v>
      </c>
      <c r="J129" s="54">
        <f t="shared" si="242"/>
        <v>0</v>
      </c>
      <c r="K129" s="74"/>
      <c r="L129" s="70" t="s">
        <v>544</v>
      </c>
      <c r="M129" s="70" t="s">
        <v>547</v>
      </c>
      <c r="P129" s="78">
        <v>13</v>
      </c>
      <c r="Q129" s="69" t="str">
        <f t="shared" si="240"/>
        <v>-</v>
      </c>
      <c r="R129" s="3">
        <v>181.06</v>
      </c>
      <c r="T129" s="35">
        <v>1.25</v>
      </c>
      <c r="U129" s="35">
        <f t="shared" si="256"/>
        <v>226.32499999999999</v>
      </c>
      <c r="V129" s="3">
        <f t="shared" si="257"/>
        <v>0.13</v>
      </c>
      <c r="W129" s="22">
        <f t="shared" si="245"/>
        <v>196.90275</v>
      </c>
      <c r="X129" s="3">
        <f t="shared" si="246"/>
        <v>196.9</v>
      </c>
      <c r="Y129" s="4"/>
      <c r="Z129" s="3">
        <v>2.08</v>
      </c>
      <c r="AA129" s="3">
        <f t="shared" si="258"/>
        <v>0</v>
      </c>
      <c r="AB129" s="3">
        <f t="shared" si="259"/>
        <v>0</v>
      </c>
      <c r="AC129" s="3">
        <f t="shared" si="260"/>
        <v>0.11555555555555556</v>
      </c>
      <c r="AD129" s="23">
        <f t="shared" si="250"/>
        <v>0.11600000000000001</v>
      </c>
      <c r="AE129" s="3">
        <f t="shared" si="261"/>
        <v>2.6680000000000001</v>
      </c>
      <c r="AF129" s="23">
        <f t="shared" si="252"/>
        <v>2.67</v>
      </c>
      <c r="AH129" s="23">
        <f t="shared" si="253"/>
        <v>196.9</v>
      </c>
      <c r="AJ129" s="3">
        <f t="shared" si="262"/>
        <v>196.9</v>
      </c>
      <c r="AL129" s="3">
        <f t="shared" si="187"/>
        <v>196.9</v>
      </c>
    </row>
    <row r="130" spans="1:38" ht="30" customHeight="1" x14ac:dyDescent="0.25">
      <c r="A130" s="57" t="s">
        <v>542</v>
      </c>
      <c r="B130" s="45"/>
      <c r="C130" s="58" t="s">
        <v>539</v>
      </c>
      <c r="D130" s="49">
        <v>102</v>
      </c>
      <c r="E130" s="50" t="s">
        <v>43</v>
      </c>
      <c r="F130" s="50">
        <v>18</v>
      </c>
      <c r="G130" s="79">
        <f t="shared" si="106"/>
        <v>235.54</v>
      </c>
      <c r="H130" s="52"/>
      <c r="I130" s="53">
        <f t="shared" si="255"/>
        <v>0</v>
      </c>
      <c r="J130" s="54">
        <f t="shared" si="242"/>
        <v>0</v>
      </c>
      <c r="K130" s="74"/>
      <c r="L130" s="70" t="s">
        <v>545</v>
      </c>
      <c r="M130" s="70" t="s">
        <v>548</v>
      </c>
      <c r="P130" s="78">
        <v>13</v>
      </c>
      <c r="Q130" s="69" t="str">
        <f t="shared" si="240"/>
        <v>-</v>
      </c>
      <c r="R130" s="3">
        <v>216.59</v>
      </c>
      <c r="T130" s="35">
        <v>1.25</v>
      </c>
      <c r="U130" s="35">
        <f t="shared" si="256"/>
        <v>270.73750000000001</v>
      </c>
      <c r="V130" s="3">
        <f t="shared" si="257"/>
        <v>0.13</v>
      </c>
      <c r="W130" s="22">
        <f t="shared" si="245"/>
        <v>235.54162500000001</v>
      </c>
      <c r="X130" s="3">
        <f t="shared" si="246"/>
        <v>235.54</v>
      </c>
      <c r="Y130" s="4"/>
      <c r="Z130" s="3">
        <v>2.08</v>
      </c>
      <c r="AA130" s="3">
        <f t="shared" si="258"/>
        <v>0</v>
      </c>
      <c r="AB130" s="3">
        <f t="shared" si="259"/>
        <v>0</v>
      </c>
      <c r="AC130" s="3">
        <f t="shared" si="260"/>
        <v>0.11555555555555556</v>
      </c>
      <c r="AD130" s="23">
        <f t="shared" si="250"/>
        <v>0.11600000000000001</v>
      </c>
      <c r="AE130" s="3">
        <f t="shared" si="261"/>
        <v>2.6680000000000001</v>
      </c>
      <c r="AF130" s="23">
        <f t="shared" si="252"/>
        <v>2.67</v>
      </c>
      <c r="AH130" s="23">
        <f t="shared" si="253"/>
        <v>235.54</v>
      </c>
      <c r="AJ130" s="3">
        <f t="shared" si="262"/>
        <v>235.54</v>
      </c>
      <c r="AL130" s="3">
        <f t="shared" si="187"/>
        <v>235.54</v>
      </c>
    </row>
    <row r="131" spans="1:38" ht="54" customHeight="1" x14ac:dyDescent="0.25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Q131" s="69"/>
      <c r="R131" s="69"/>
      <c r="Y131" s="4"/>
      <c r="AG131" s="1"/>
      <c r="AI131" s="1"/>
      <c r="AK131" s="1"/>
    </row>
    <row r="132" spans="1:38" ht="17.25" customHeight="1" x14ac:dyDescent="0.25">
      <c r="A132" s="64"/>
      <c r="B132" s="48"/>
      <c r="C132" s="109" t="s">
        <v>310</v>
      </c>
      <c r="D132" s="109"/>
      <c r="E132" s="109"/>
      <c r="F132" s="109"/>
      <c r="G132" s="109"/>
      <c r="H132" s="109"/>
      <c r="I132" s="109"/>
      <c r="J132" s="109"/>
      <c r="O132" s="67" t="s">
        <v>295</v>
      </c>
      <c r="P132" s="78">
        <v>13</v>
      </c>
      <c r="Q132" s="69" t="str">
        <f t="shared" si="240"/>
        <v>-</v>
      </c>
      <c r="Y132" s="4"/>
      <c r="AG132" s="1"/>
      <c r="AI132" s="1"/>
      <c r="AK132" s="1"/>
    </row>
    <row r="133" spans="1:38" ht="30" customHeight="1" x14ac:dyDescent="0.25">
      <c r="A133" s="56" t="s">
        <v>199</v>
      </c>
      <c r="B133" s="48"/>
      <c r="C133" s="60" t="s">
        <v>11</v>
      </c>
      <c r="D133" s="49">
        <v>720</v>
      </c>
      <c r="E133" s="50">
        <v>65</v>
      </c>
      <c r="F133" s="50">
        <v>12</v>
      </c>
      <c r="G133" s="82">
        <f t="shared" ref="G133:G140" si="271">AH133</f>
        <v>250.13</v>
      </c>
      <c r="H133" s="61"/>
      <c r="I133" s="62">
        <f t="shared" ref="I133:I140" si="272">H133*F133</f>
        <v>0</v>
      </c>
      <c r="J133" s="63">
        <f t="shared" ref="J133:J140" si="273">G133*I133</f>
        <v>0</v>
      </c>
      <c r="K133" s="74"/>
      <c r="L133" s="70" t="s">
        <v>451</v>
      </c>
      <c r="M133" s="70" t="s">
        <v>452</v>
      </c>
      <c r="P133" s="78">
        <v>13</v>
      </c>
      <c r="Q133" s="69" t="str">
        <f t="shared" si="240"/>
        <v>-</v>
      </c>
      <c r="R133" s="3">
        <v>230</v>
      </c>
      <c r="S133" s="74"/>
      <c r="T133" s="35">
        <v>1.25</v>
      </c>
      <c r="U133" s="35">
        <f>R133*T133</f>
        <v>287.5</v>
      </c>
      <c r="V133" s="3">
        <f>P133*0.01</f>
        <v>0.13</v>
      </c>
      <c r="W133" s="22">
        <f t="shared" si="245"/>
        <v>250.125</v>
      </c>
      <c r="X133" s="3">
        <f t="shared" ref="X133:X140" si="274">ROUND(W133,2)</f>
        <v>250.13</v>
      </c>
      <c r="Y133" s="4"/>
      <c r="Z133" s="3">
        <v>9.0399999999999991</v>
      </c>
      <c r="AA133" s="3">
        <f>H133*Z133</f>
        <v>0</v>
      </c>
      <c r="AB133" s="3">
        <f>AA133*$P$7</f>
        <v>0</v>
      </c>
      <c r="AC133" s="3">
        <f>Z133/F133</f>
        <v>0.7533333333333333</v>
      </c>
      <c r="AD133" s="23">
        <f>ROUND(AC133,3)</f>
        <v>0.753</v>
      </c>
      <c r="AE133" s="3">
        <f>AD133*$P$7</f>
        <v>17.318999999999999</v>
      </c>
      <c r="AF133" s="23">
        <f>ROUND(AE133,2)</f>
        <v>17.32</v>
      </c>
      <c r="AH133" s="23">
        <f t="shared" ref="AH133:AH140" si="275">ROUND(AJ133,2)</f>
        <v>250.13</v>
      </c>
      <c r="AJ133" s="3">
        <f>IF($AC$3,AL133+AF133,AL133)</f>
        <v>250.13</v>
      </c>
      <c r="AL133" s="3">
        <f t="shared" si="187"/>
        <v>250.13</v>
      </c>
    </row>
    <row r="134" spans="1:38" ht="17.25" customHeight="1" x14ac:dyDescent="0.25">
      <c r="A134" s="64"/>
      <c r="B134" s="48"/>
      <c r="C134" s="109" t="s">
        <v>296</v>
      </c>
      <c r="D134" s="109"/>
      <c r="E134" s="109"/>
      <c r="F134" s="109"/>
      <c r="G134" s="109"/>
      <c r="H134" s="109"/>
      <c r="I134" s="109"/>
      <c r="J134" s="109"/>
      <c r="O134" s="67" t="s">
        <v>296</v>
      </c>
      <c r="P134" s="78">
        <v>13</v>
      </c>
      <c r="Q134" s="69" t="str">
        <f t="shared" si="240"/>
        <v>-</v>
      </c>
      <c r="S134" s="74"/>
      <c r="Y134" s="4"/>
      <c r="AG134" s="1"/>
      <c r="AI134" s="1"/>
      <c r="AK134" s="1"/>
    </row>
    <row r="135" spans="1:38" ht="30" customHeight="1" x14ac:dyDescent="0.25">
      <c r="A135" s="56" t="s">
        <v>200</v>
      </c>
      <c r="B135" s="48"/>
      <c r="C135" s="60" t="s">
        <v>237</v>
      </c>
      <c r="D135" s="49">
        <v>430</v>
      </c>
      <c r="E135" s="50" t="s">
        <v>43</v>
      </c>
      <c r="F135" s="50">
        <v>24</v>
      </c>
      <c r="G135" s="51">
        <f t="shared" si="271"/>
        <v>108.75</v>
      </c>
      <c r="H135" s="61"/>
      <c r="I135" s="62">
        <f t="shared" si="272"/>
        <v>0</v>
      </c>
      <c r="J135" s="63">
        <f t="shared" si="273"/>
        <v>0</v>
      </c>
      <c r="K135" s="74"/>
      <c r="L135" s="70" t="s">
        <v>453</v>
      </c>
      <c r="M135" s="70" t="s">
        <v>454</v>
      </c>
      <c r="P135" s="78">
        <v>13</v>
      </c>
      <c r="Q135" s="69" t="str">
        <f t="shared" si="240"/>
        <v>-</v>
      </c>
      <c r="R135" s="3">
        <v>100</v>
      </c>
      <c r="S135" s="74"/>
      <c r="T135" s="35">
        <v>1.25</v>
      </c>
      <c r="U135" s="35">
        <f t="shared" ref="U135:U140" si="276">R135*T135</f>
        <v>125</v>
      </c>
      <c r="V135" s="3">
        <f t="shared" ref="V135:V140" si="277">P135*0.01</f>
        <v>0.13</v>
      </c>
      <c r="W135" s="22">
        <f t="shared" si="245"/>
        <v>108.75</v>
      </c>
      <c r="X135" s="3">
        <f t="shared" si="274"/>
        <v>108.75</v>
      </c>
      <c r="Y135" s="4"/>
      <c r="Z135" s="3">
        <v>7.36</v>
      </c>
      <c r="AA135" s="3">
        <f t="shared" ref="AA135:AA140" si="278">H135*Z135</f>
        <v>0</v>
      </c>
      <c r="AB135" s="3">
        <f t="shared" ref="AB135:AB140" si="279">AA135*$P$7</f>
        <v>0</v>
      </c>
      <c r="AC135" s="3">
        <f t="shared" ref="AC135:AC140" si="280">Z135/F135</f>
        <v>0.3066666666666667</v>
      </c>
      <c r="AD135" s="23">
        <f t="shared" ref="AD135:AD140" si="281">ROUND(AC135,3)</f>
        <v>0.307</v>
      </c>
      <c r="AE135" s="3">
        <f t="shared" ref="AE135:AE140" si="282">AD135*$P$7</f>
        <v>7.0609999999999999</v>
      </c>
      <c r="AF135" s="23">
        <f t="shared" ref="AF135:AF140" si="283">ROUND(AE135,2)</f>
        <v>7.06</v>
      </c>
      <c r="AH135" s="23">
        <f t="shared" si="275"/>
        <v>108.75</v>
      </c>
      <c r="AJ135" s="3">
        <f t="shared" ref="AJ135:AJ140" si="284">IF($AC$3,AL135+AF135,AL135)</f>
        <v>108.75</v>
      </c>
      <c r="AL135" s="3">
        <f t="shared" si="187"/>
        <v>108.75</v>
      </c>
    </row>
    <row r="136" spans="1:38" ht="30" customHeight="1" x14ac:dyDescent="0.25">
      <c r="A136" s="56" t="s">
        <v>201</v>
      </c>
      <c r="B136" s="48"/>
      <c r="C136" s="60" t="s">
        <v>236</v>
      </c>
      <c r="D136" s="49">
        <v>280</v>
      </c>
      <c r="E136" s="50" t="s">
        <v>43</v>
      </c>
      <c r="F136" s="50">
        <v>24</v>
      </c>
      <c r="G136" s="82">
        <f t="shared" si="271"/>
        <v>108.75</v>
      </c>
      <c r="H136" s="61"/>
      <c r="I136" s="62">
        <f t="shared" si="272"/>
        <v>0</v>
      </c>
      <c r="J136" s="63">
        <f t="shared" si="273"/>
        <v>0</v>
      </c>
      <c r="K136" s="74"/>
      <c r="L136" s="70" t="s">
        <v>455</v>
      </c>
      <c r="M136" s="70" t="s">
        <v>456</v>
      </c>
      <c r="P136" s="78">
        <v>13</v>
      </c>
      <c r="Q136" s="69" t="str">
        <f t="shared" si="240"/>
        <v>-</v>
      </c>
      <c r="R136" s="3">
        <v>100</v>
      </c>
      <c r="S136" s="74"/>
      <c r="T136" s="35">
        <v>1.25</v>
      </c>
      <c r="U136" s="35">
        <f t="shared" si="276"/>
        <v>125</v>
      </c>
      <c r="V136" s="3">
        <f t="shared" si="277"/>
        <v>0.13</v>
      </c>
      <c r="W136" s="22">
        <f t="shared" si="245"/>
        <v>108.75</v>
      </c>
      <c r="X136" s="3">
        <f t="shared" si="274"/>
        <v>108.75</v>
      </c>
      <c r="Y136" s="4"/>
      <c r="Z136" s="3">
        <v>7.36</v>
      </c>
      <c r="AA136" s="3">
        <f t="shared" si="278"/>
        <v>0</v>
      </c>
      <c r="AB136" s="3">
        <f t="shared" si="279"/>
        <v>0</v>
      </c>
      <c r="AC136" s="3">
        <f t="shared" si="280"/>
        <v>0.3066666666666667</v>
      </c>
      <c r="AD136" s="23">
        <f t="shared" si="281"/>
        <v>0.307</v>
      </c>
      <c r="AE136" s="3">
        <f t="shared" si="282"/>
        <v>7.0609999999999999</v>
      </c>
      <c r="AF136" s="23">
        <f t="shared" si="283"/>
        <v>7.06</v>
      </c>
      <c r="AH136" s="23">
        <f t="shared" si="275"/>
        <v>108.75</v>
      </c>
      <c r="AJ136" s="3">
        <f t="shared" si="284"/>
        <v>108.75</v>
      </c>
      <c r="AL136" s="3">
        <f t="shared" si="187"/>
        <v>108.75</v>
      </c>
    </row>
    <row r="137" spans="1:38" ht="30" customHeight="1" x14ac:dyDescent="0.25">
      <c r="A137" s="56" t="s">
        <v>202</v>
      </c>
      <c r="B137" s="48"/>
      <c r="C137" s="60" t="s">
        <v>235</v>
      </c>
      <c r="D137" s="49">
        <v>280</v>
      </c>
      <c r="E137" s="50" t="s">
        <v>43</v>
      </c>
      <c r="F137" s="50">
        <v>24</v>
      </c>
      <c r="G137" s="82">
        <f t="shared" si="271"/>
        <v>97.88</v>
      </c>
      <c r="H137" s="61"/>
      <c r="I137" s="62">
        <f t="shared" si="272"/>
        <v>0</v>
      </c>
      <c r="J137" s="63">
        <f t="shared" si="273"/>
        <v>0</v>
      </c>
      <c r="K137" s="74"/>
      <c r="L137" s="70" t="s">
        <v>457</v>
      </c>
      <c r="M137" s="70" t="s">
        <v>458</v>
      </c>
      <c r="P137" s="78">
        <v>13</v>
      </c>
      <c r="Q137" s="69" t="str">
        <f t="shared" si="240"/>
        <v>-</v>
      </c>
      <c r="R137" s="3">
        <v>90</v>
      </c>
      <c r="S137" s="74"/>
      <c r="T137" s="35">
        <v>1.25</v>
      </c>
      <c r="U137" s="35">
        <f t="shared" si="276"/>
        <v>112.5</v>
      </c>
      <c r="V137" s="3">
        <f t="shared" si="277"/>
        <v>0.13</v>
      </c>
      <c r="W137" s="22">
        <f t="shared" si="245"/>
        <v>97.875</v>
      </c>
      <c r="X137" s="3">
        <f t="shared" si="274"/>
        <v>97.88</v>
      </c>
      <c r="Y137" s="4"/>
      <c r="Z137" s="3">
        <v>7.36</v>
      </c>
      <c r="AA137" s="3">
        <f t="shared" si="278"/>
        <v>0</v>
      </c>
      <c r="AB137" s="3">
        <f t="shared" si="279"/>
        <v>0</v>
      </c>
      <c r="AC137" s="3">
        <f t="shared" si="280"/>
        <v>0.3066666666666667</v>
      </c>
      <c r="AD137" s="23">
        <f t="shared" si="281"/>
        <v>0.307</v>
      </c>
      <c r="AE137" s="3">
        <f t="shared" si="282"/>
        <v>7.0609999999999999</v>
      </c>
      <c r="AF137" s="23">
        <f t="shared" si="283"/>
        <v>7.06</v>
      </c>
      <c r="AH137" s="23">
        <f t="shared" si="275"/>
        <v>97.88</v>
      </c>
      <c r="AJ137" s="3">
        <f t="shared" si="284"/>
        <v>97.88</v>
      </c>
      <c r="AL137" s="3">
        <f t="shared" si="187"/>
        <v>97.88</v>
      </c>
    </row>
    <row r="138" spans="1:38" ht="30" customHeight="1" x14ac:dyDescent="0.25">
      <c r="A138" s="56" t="s">
        <v>203</v>
      </c>
      <c r="B138" s="48"/>
      <c r="C138" s="60" t="s">
        <v>238</v>
      </c>
      <c r="D138" s="49">
        <v>280</v>
      </c>
      <c r="E138" s="50" t="s">
        <v>43</v>
      </c>
      <c r="F138" s="50">
        <v>24</v>
      </c>
      <c r="G138" s="82">
        <f t="shared" si="271"/>
        <v>97.88</v>
      </c>
      <c r="H138" s="61"/>
      <c r="I138" s="62">
        <f t="shared" si="272"/>
        <v>0</v>
      </c>
      <c r="J138" s="63">
        <f t="shared" si="273"/>
        <v>0</v>
      </c>
      <c r="K138" s="74"/>
      <c r="L138" s="70" t="s">
        <v>459</v>
      </c>
      <c r="M138" s="70" t="s">
        <v>460</v>
      </c>
      <c r="P138" s="78">
        <v>13</v>
      </c>
      <c r="Q138" s="69" t="str">
        <f t="shared" si="240"/>
        <v>-</v>
      </c>
      <c r="R138" s="3">
        <v>90</v>
      </c>
      <c r="S138" s="74"/>
      <c r="T138" s="35">
        <v>1.25</v>
      </c>
      <c r="U138" s="35">
        <f t="shared" si="276"/>
        <v>112.5</v>
      </c>
      <c r="V138" s="3">
        <f t="shared" si="277"/>
        <v>0.13</v>
      </c>
      <c r="W138" s="22">
        <f t="shared" si="245"/>
        <v>97.875</v>
      </c>
      <c r="X138" s="3">
        <f t="shared" si="274"/>
        <v>97.88</v>
      </c>
      <c r="Y138" s="4"/>
      <c r="Z138" s="3">
        <v>7.36</v>
      </c>
      <c r="AA138" s="3">
        <f t="shared" si="278"/>
        <v>0</v>
      </c>
      <c r="AB138" s="3">
        <f t="shared" si="279"/>
        <v>0</v>
      </c>
      <c r="AC138" s="3">
        <f t="shared" si="280"/>
        <v>0.3066666666666667</v>
      </c>
      <c r="AD138" s="23">
        <f t="shared" si="281"/>
        <v>0.307</v>
      </c>
      <c r="AE138" s="3">
        <f t="shared" si="282"/>
        <v>7.0609999999999999</v>
      </c>
      <c r="AF138" s="23">
        <f t="shared" si="283"/>
        <v>7.06</v>
      </c>
      <c r="AH138" s="23">
        <f t="shared" si="275"/>
        <v>97.88</v>
      </c>
      <c r="AJ138" s="3">
        <f t="shared" si="284"/>
        <v>97.88</v>
      </c>
      <c r="AL138" s="3">
        <f t="shared" si="187"/>
        <v>97.88</v>
      </c>
    </row>
    <row r="139" spans="1:38" ht="30" customHeight="1" x14ac:dyDescent="0.25">
      <c r="A139" s="56" t="s">
        <v>204</v>
      </c>
      <c r="B139" s="48"/>
      <c r="C139" s="60" t="s">
        <v>239</v>
      </c>
      <c r="D139" s="49">
        <v>280</v>
      </c>
      <c r="E139" s="50" t="s">
        <v>43</v>
      </c>
      <c r="F139" s="50">
        <v>24</v>
      </c>
      <c r="G139" s="82">
        <f t="shared" si="271"/>
        <v>103.31</v>
      </c>
      <c r="H139" s="61"/>
      <c r="I139" s="62">
        <f t="shared" si="272"/>
        <v>0</v>
      </c>
      <c r="J139" s="63">
        <f t="shared" si="273"/>
        <v>0</v>
      </c>
      <c r="K139" s="74"/>
      <c r="L139" s="70" t="s">
        <v>461</v>
      </c>
      <c r="M139" s="70" t="s">
        <v>462</v>
      </c>
      <c r="P139" s="78">
        <v>13</v>
      </c>
      <c r="Q139" s="69" t="str">
        <f t="shared" si="240"/>
        <v>-</v>
      </c>
      <c r="R139" s="3">
        <v>95</v>
      </c>
      <c r="S139" s="74"/>
      <c r="T139" s="35">
        <v>1.25</v>
      </c>
      <c r="U139" s="35">
        <f t="shared" si="276"/>
        <v>118.75</v>
      </c>
      <c r="V139" s="3">
        <f t="shared" si="277"/>
        <v>0.13</v>
      </c>
      <c r="W139" s="22">
        <f t="shared" si="245"/>
        <v>103.3125</v>
      </c>
      <c r="X139" s="3">
        <f t="shared" si="274"/>
        <v>103.31</v>
      </c>
      <c r="Y139" s="4"/>
      <c r="Z139" s="3">
        <v>7.36</v>
      </c>
      <c r="AA139" s="3">
        <f t="shared" si="278"/>
        <v>0</v>
      </c>
      <c r="AB139" s="3">
        <f t="shared" si="279"/>
        <v>0</v>
      </c>
      <c r="AC139" s="3">
        <f t="shared" si="280"/>
        <v>0.3066666666666667</v>
      </c>
      <c r="AD139" s="23">
        <f t="shared" si="281"/>
        <v>0.307</v>
      </c>
      <c r="AE139" s="3">
        <f t="shared" si="282"/>
        <v>7.0609999999999999</v>
      </c>
      <c r="AF139" s="23">
        <f t="shared" si="283"/>
        <v>7.06</v>
      </c>
      <c r="AH139" s="23">
        <f t="shared" si="275"/>
        <v>103.31</v>
      </c>
      <c r="AJ139" s="3">
        <f t="shared" si="284"/>
        <v>103.31</v>
      </c>
      <c r="AL139" s="3">
        <f t="shared" si="187"/>
        <v>103.31</v>
      </c>
    </row>
    <row r="140" spans="1:38" ht="30" customHeight="1" x14ac:dyDescent="0.25">
      <c r="A140" s="56" t="s">
        <v>205</v>
      </c>
      <c r="B140" s="48"/>
      <c r="C140" s="60" t="s">
        <v>240</v>
      </c>
      <c r="D140" s="49">
        <v>280</v>
      </c>
      <c r="E140" s="50" t="s">
        <v>43</v>
      </c>
      <c r="F140" s="50">
        <v>24</v>
      </c>
      <c r="G140" s="82">
        <f t="shared" si="271"/>
        <v>103.31</v>
      </c>
      <c r="H140" s="61"/>
      <c r="I140" s="62">
        <f t="shared" si="272"/>
        <v>0</v>
      </c>
      <c r="J140" s="63">
        <f t="shared" si="273"/>
        <v>0</v>
      </c>
      <c r="K140" s="74"/>
      <c r="L140" s="70" t="s">
        <v>463</v>
      </c>
      <c r="M140" s="70" t="s">
        <v>464</v>
      </c>
      <c r="P140" s="78">
        <v>13</v>
      </c>
      <c r="Q140" s="69" t="str">
        <f t="shared" si="240"/>
        <v>-</v>
      </c>
      <c r="R140" s="3">
        <v>95</v>
      </c>
      <c r="S140" s="74"/>
      <c r="T140" s="35">
        <v>1.25</v>
      </c>
      <c r="U140" s="35">
        <f t="shared" si="276"/>
        <v>118.75</v>
      </c>
      <c r="V140" s="3">
        <f t="shared" si="277"/>
        <v>0.13</v>
      </c>
      <c r="W140" s="22">
        <f t="shared" si="245"/>
        <v>103.3125</v>
      </c>
      <c r="X140" s="3">
        <f t="shared" si="274"/>
        <v>103.31</v>
      </c>
      <c r="Y140" s="4"/>
      <c r="Z140" s="3">
        <v>7.36</v>
      </c>
      <c r="AA140" s="3">
        <f t="shared" si="278"/>
        <v>0</v>
      </c>
      <c r="AB140" s="3">
        <f t="shared" si="279"/>
        <v>0</v>
      </c>
      <c r="AC140" s="3">
        <f t="shared" si="280"/>
        <v>0.3066666666666667</v>
      </c>
      <c r="AD140" s="23">
        <f t="shared" si="281"/>
        <v>0.307</v>
      </c>
      <c r="AE140" s="3">
        <f t="shared" si="282"/>
        <v>7.0609999999999999</v>
      </c>
      <c r="AF140" s="23">
        <f t="shared" si="283"/>
        <v>7.06</v>
      </c>
      <c r="AH140" s="23">
        <f t="shared" si="275"/>
        <v>103.31</v>
      </c>
      <c r="AJ140" s="3">
        <f t="shared" si="284"/>
        <v>103.31</v>
      </c>
      <c r="AL140" s="3">
        <f t="shared" si="187"/>
        <v>103.31</v>
      </c>
    </row>
    <row r="141" spans="1:38" ht="17.25" customHeight="1" x14ac:dyDescent="0.25">
      <c r="A141" s="110" t="s">
        <v>243</v>
      </c>
      <c r="B141" s="111"/>
      <c r="C141" s="111"/>
      <c r="D141" s="111"/>
      <c r="E141" s="111"/>
      <c r="F141" s="111"/>
      <c r="G141" s="111"/>
      <c r="H141" s="111"/>
      <c r="I141" s="111"/>
      <c r="J141" s="112"/>
      <c r="P141" s="78">
        <v>13</v>
      </c>
      <c r="Y141" s="4"/>
      <c r="Z141" s="4"/>
      <c r="AA141" s="4"/>
      <c r="AB141" s="4"/>
      <c r="AC141" s="4"/>
      <c r="AD141" s="28"/>
      <c r="AE141" s="4"/>
      <c r="AF141" s="28"/>
      <c r="AH141" s="4"/>
      <c r="AJ141" s="4"/>
      <c r="AL141" s="4"/>
    </row>
    <row r="142" spans="1:38" ht="30.75" customHeight="1" x14ac:dyDescent="0.25">
      <c r="A142" s="113"/>
      <c r="B142" s="115"/>
      <c r="C142" s="106" t="s">
        <v>244</v>
      </c>
      <c r="D142" s="107"/>
      <c r="E142" s="107"/>
      <c r="F142" s="108"/>
      <c r="G142" s="32">
        <v>48</v>
      </c>
      <c r="H142" s="30" t="s">
        <v>43</v>
      </c>
      <c r="I142" s="29"/>
      <c r="J142" s="31">
        <f t="shared" ref="J142:J162" si="285">G142*I142</f>
        <v>0</v>
      </c>
      <c r="Y142" s="4"/>
      <c r="Z142" s="4"/>
      <c r="AA142" s="4"/>
      <c r="AB142" s="4"/>
      <c r="AC142" s="4"/>
      <c r="AD142" s="28"/>
      <c r="AE142" s="4"/>
      <c r="AF142" s="28"/>
      <c r="AH142" s="4"/>
      <c r="AJ142" s="4"/>
      <c r="AL142" s="4"/>
    </row>
    <row r="143" spans="1:38" ht="30.75" customHeight="1" x14ac:dyDescent="0.25">
      <c r="A143" s="114"/>
      <c r="B143" s="116"/>
      <c r="C143" s="106" t="s">
        <v>245</v>
      </c>
      <c r="D143" s="107"/>
      <c r="E143" s="107"/>
      <c r="F143" s="108"/>
      <c r="G143" s="32">
        <v>48</v>
      </c>
      <c r="H143" s="30" t="s">
        <v>43</v>
      </c>
      <c r="I143" s="29"/>
      <c r="J143" s="31">
        <f t="shared" si="285"/>
        <v>0</v>
      </c>
      <c r="Y143" s="4"/>
      <c r="Z143" s="4"/>
      <c r="AA143" s="4"/>
      <c r="AB143" s="4"/>
      <c r="AC143" s="4"/>
      <c r="AD143" s="28"/>
      <c r="AE143" s="4"/>
      <c r="AF143" s="28"/>
      <c r="AH143" s="4"/>
      <c r="AJ143" s="4"/>
      <c r="AL143" s="4"/>
    </row>
    <row r="144" spans="1:38" ht="30.75" customHeight="1" x14ac:dyDescent="0.25">
      <c r="A144" s="114"/>
      <c r="B144" s="116"/>
      <c r="C144" s="106" t="s">
        <v>246</v>
      </c>
      <c r="D144" s="107"/>
      <c r="E144" s="107"/>
      <c r="F144" s="108"/>
      <c r="G144" s="32">
        <v>386</v>
      </c>
      <c r="H144" s="30" t="s">
        <v>43</v>
      </c>
      <c r="I144" s="29"/>
      <c r="J144" s="31">
        <f t="shared" si="285"/>
        <v>0</v>
      </c>
      <c r="Y144" s="4"/>
      <c r="Z144" s="4"/>
      <c r="AA144" s="4"/>
      <c r="AB144" s="4"/>
      <c r="AC144" s="4"/>
      <c r="AD144" s="28"/>
      <c r="AE144" s="4"/>
      <c r="AF144" s="28"/>
      <c r="AH144" s="4"/>
      <c r="AJ144" s="4"/>
      <c r="AL144" s="4"/>
    </row>
    <row r="145" spans="1:38" ht="30.75" customHeight="1" x14ac:dyDescent="0.25">
      <c r="A145" s="114"/>
      <c r="B145" s="116"/>
      <c r="C145" s="106" t="s">
        <v>247</v>
      </c>
      <c r="D145" s="107"/>
      <c r="E145" s="107"/>
      <c r="F145" s="108"/>
      <c r="G145" s="32">
        <v>386</v>
      </c>
      <c r="H145" s="30" t="s">
        <v>43</v>
      </c>
      <c r="I145" s="29"/>
      <c r="J145" s="31">
        <f t="shared" si="285"/>
        <v>0</v>
      </c>
      <c r="Y145" s="4"/>
      <c r="Z145" s="4"/>
      <c r="AA145" s="4"/>
      <c r="AB145" s="4"/>
      <c r="AC145" s="4"/>
      <c r="AD145" s="28"/>
      <c r="AE145" s="4"/>
      <c r="AF145" s="28"/>
      <c r="AH145" s="4"/>
      <c r="AJ145" s="4"/>
      <c r="AL145" s="4"/>
    </row>
    <row r="146" spans="1:38" ht="30.75" customHeight="1" x14ac:dyDescent="0.25">
      <c r="A146" s="114"/>
      <c r="B146" s="116"/>
      <c r="C146" s="106" t="s">
        <v>248</v>
      </c>
      <c r="D146" s="107"/>
      <c r="E146" s="107"/>
      <c r="F146" s="108"/>
      <c r="G146" s="32">
        <v>1480</v>
      </c>
      <c r="H146" s="30" t="s">
        <v>43</v>
      </c>
      <c r="I146" s="29"/>
      <c r="J146" s="31">
        <f t="shared" si="285"/>
        <v>0</v>
      </c>
      <c r="Y146" s="4"/>
      <c r="Z146" s="4"/>
      <c r="AA146" s="4"/>
      <c r="AB146" s="4"/>
      <c r="AC146" s="4"/>
      <c r="AD146" s="28"/>
      <c r="AE146" s="4"/>
      <c r="AF146" s="28"/>
      <c r="AH146" s="4"/>
      <c r="AJ146" s="4"/>
      <c r="AL146" s="4"/>
    </row>
    <row r="147" spans="1:38" ht="30.75" customHeight="1" x14ac:dyDescent="0.25">
      <c r="A147" s="114"/>
      <c r="B147" s="116"/>
      <c r="C147" s="106" t="s">
        <v>249</v>
      </c>
      <c r="D147" s="107"/>
      <c r="E147" s="107"/>
      <c r="F147" s="108"/>
      <c r="G147" s="32">
        <v>1480</v>
      </c>
      <c r="H147" s="30" t="s">
        <v>43</v>
      </c>
      <c r="I147" s="29"/>
      <c r="J147" s="31">
        <f t="shared" si="285"/>
        <v>0</v>
      </c>
      <c r="Y147" s="4"/>
      <c r="Z147" s="4"/>
      <c r="AA147" s="4"/>
      <c r="AB147" s="4"/>
      <c r="AC147" s="4"/>
      <c r="AD147" s="28"/>
      <c r="AE147" s="4"/>
      <c r="AF147" s="28"/>
      <c r="AH147" s="4"/>
      <c r="AJ147" s="4"/>
      <c r="AL147" s="4"/>
    </row>
    <row r="148" spans="1:38" ht="30.75" customHeight="1" x14ac:dyDescent="0.25">
      <c r="A148" s="114"/>
      <c r="B148" s="116"/>
      <c r="C148" s="106" t="s">
        <v>257</v>
      </c>
      <c r="D148" s="107"/>
      <c r="E148" s="107"/>
      <c r="F148" s="108"/>
      <c r="G148" s="32">
        <v>960</v>
      </c>
      <c r="H148" s="30" t="s">
        <v>43</v>
      </c>
      <c r="I148" s="29"/>
      <c r="J148" s="31">
        <f t="shared" si="285"/>
        <v>0</v>
      </c>
      <c r="Y148" s="4"/>
      <c r="Z148" s="4"/>
      <c r="AA148" s="4"/>
      <c r="AB148" s="4"/>
      <c r="AC148" s="4"/>
      <c r="AD148" s="28"/>
      <c r="AE148" s="4"/>
      <c r="AF148" s="28"/>
      <c r="AH148" s="4"/>
      <c r="AJ148" s="4"/>
      <c r="AL148" s="4"/>
    </row>
    <row r="149" spans="1:38" ht="30.75" customHeight="1" x14ac:dyDescent="0.25">
      <c r="A149" s="114"/>
      <c r="B149" s="116"/>
      <c r="C149" s="106" t="s">
        <v>260</v>
      </c>
      <c r="D149" s="107"/>
      <c r="E149" s="107"/>
      <c r="F149" s="108"/>
      <c r="G149" s="32">
        <v>960</v>
      </c>
      <c r="H149" s="30" t="s">
        <v>43</v>
      </c>
      <c r="I149" s="29"/>
      <c r="J149" s="31">
        <f t="shared" si="285"/>
        <v>0</v>
      </c>
      <c r="Y149" s="4"/>
      <c r="Z149" s="4"/>
      <c r="AA149" s="4"/>
      <c r="AB149" s="4"/>
      <c r="AC149" s="4"/>
      <c r="AD149" s="28"/>
      <c r="AE149" s="4"/>
      <c r="AF149" s="28"/>
      <c r="AH149" s="4"/>
      <c r="AJ149" s="4"/>
      <c r="AL149" s="4"/>
    </row>
    <row r="150" spans="1:38" ht="30.75" customHeight="1" x14ac:dyDescent="0.25">
      <c r="A150" s="114"/>
      <c r="B150" s="116"/>
      <c r="C150" s="106" t="s">
        <v>258</v>
      </c>
      <c r="D150" s="107"/>
      <c r="E150" s="107"/>
      <c r="F150" s="108"/>
      <c r="G150" s="32">
        <v>960</v>
      </c>
      <c r="H150" s="30" t="s">
        <v>43</v>
      </c>
      <c r="I150" s="29"/>
      <c r="J150" s="31">
        <f t="shared" si="285"/>
        <v>0</v>
      </c>
      <c r="Y150" s="4"/>
      <c r="Z150" s="4"/>
      <c r="AA150" s="4"/>
      <c r="AB150" s="4"/>
      <c r="AC150" s="4"/>
      <c r="AD150" s="28"/>
      <c r="AE150" s="4"/>
      <c r="AF150" s="28"/>
      <c r="AH150" s="4"/>
      <c r="AJ150" s="4"/>
      <c r="AL150" s="4"/>
    </row>
    <row r="151" spans="1:38" ht="30.75" customHeight="1" x14ac:dyDescent="0.25">
      <c r="A151" s="114"/>
      <c r="B151" s="116"/>
      <c r="C151" s="106" t="s">
        <v>259</v>
      </c>
      <c r="D151" s="107"/>
      <c r="E151" s="107"/>
      <c r="F151" s="108"/>
      <c r="G151" s="32">
        <v>960</v>
      </c>
      <c r="H151" s="30" t="s">
        <v>43</v>
      </c>
      <c r="I151" s="29"/>
      <c r="J151" s="31">
        <f t="shared" si="285"/>
        <v>0</v>
      </c>
      <c r="Y151" s="4"/>
      <c r="Z151" s="4"/>
      <c r="AA151" s="4"/>
      <c r="AB151" s="4"/>
      <c r="AC151" s="4"/>
      <c r="AD151" s="28"/>
      <c r="AE151" s="4"/>
      <c r="AF151" s="28"/>
      <c r="AH151" s="4"/>
      <c r="AJ151" s="4"/>
      <c r="AL151" s="4"/>
    </row>
    <row r="152" spans="1:38" ht="30.75" customHeight="1" x14ac:dyDescent="0.25">
      <c r="A152" s="114"/>
      <c r="B152" s="116"/>
      <c r="C152" s="106" t="s">
        <v>261</v>
      </c>
      <c r="D152" s="107"/>
      <c r="E152" s="107"/>
      <c r="F152" s="108"/>
      <c r="G152" s="32">
        <v>4500</v>
      </c>
      <c r="H152" s="30" t="s">
        <v>43</v>
      </c>
      <c r="I152" s="29"/>
      <c r="J152" s="31">
        <f t="shared" si="285"/>
        <v>0</v>
      </c>
      <c r="Y152" s="4"/>
      <c r="Z152" s="4"/>
      <c r="AA152" s="4"/>
      <c r="AB152" s="4"/>
      <c r="AC152" s="4"/>
      <c r="AD152" s="28"/>
      <c r="AE152" s="4"/>
      <c r="AF152" s="28"/>
      <c r="AH152" s="4"/>
      <c r="AJ152" s="4"/>
      <c r="AL152" s="4"/>
    </row>
    <row r="153" spans="1:38" ht="30.75" customHeight="1" x14ac:dyDescent="0.25">
      <c r="A153" s="114"/>
      <c r="B153" s="116"/>
      <c r="C153" s="106" t="s">
        <v>262</v>
      </c>
      <c r="D153" s="107"/>
      <c r="E153" s="107"/>
      <c r="F153" s="108"/>
      <c r="G153" s="32">
        <v>4500</v>
      </c>
      <c r="H153" s="30" t="s">
        <v>43</v>
      </c>
      <c r="I153" s="29"/>
      <c r="J153" s="31">
        <f t="shared" si="285"/>
        <v>0</v>
      </c>
      <c r="Y153" s="4"/>
      <c r="Z153" s="4"/>
      <c r="AA153" s="4"/>
      <c r="AB153" s="4"/>
      <c r="AC153" s="4"/>
      <c r="AD153" s="28"/>
      <c r="AE153" s="4"/>
      <c r="AF153" s="28"/>
      <c r="AH153" s="4"/>
      <c r="AJ153" s="4"/>
      <c r="AL153" s="4"/>
    </row>
    <row r="154" spans="1:38" ht="30.75" customHeight="1" x14ac:dyDescent="0.25">
      <c r="A154" s="114"/>
      <c r="B154" s="116"/>
      <c r="C154" s="106" t="s">
        <v>263</v>
      </c>
      <c r="D154" s="107"/>
      <c r="E154" s="107"/>
      <c r="F154" s="108"/>
      <c r="G154" s="32">
        <v>4500</v>
      </c>
      <c r="H154" s="30" t="s">
        <v>43</v>
      </c>
      <c r="I154" s="29"/>
      <c r="J154" s="31">
        <f t="shared" si="285"/>
        <v>0</v>
      </c>
      <c r="Y154" s="4"/>
      <c r="Z154" s="4"/>
      <c r="AA154" s="4"/>
      <c r="AB154" s="4"/>
      <c r="AC154" s="4"/>
      <c r="AD154" s="28"/>
      <c r="AE154" s="4"/>
      <c r="AF154" s="28"/>
      <c r="AH154" s="4"/>
      <c r="AJ154" s="4"/>
      <c r="AL154" s="4"/>
    </row>
    <row r="155" spans="1:38" ht="30.75" customHeight="1" x14ac:dyDescent="0.25">
      <c r="A155" s="114"/>
      <c r="B155" s="116"/>
      <c r="C155" s="106" t="s">
        <v>264</v>
      </c>
      <c r="D155" s="107"/>
      <c r="E155" s="107"/>
      <c r="F155" s="108"/>
      <c r="G155" s="32">
        <v>4500</v>
      </c>
      <c r="H155" s="30" t="s">
        <v>43</v>
      </c>
      <c r="I155" s="29"/>
      <c r="J155" s="31">
        <f t="shared" si="285"/>
        <v>0</v>
      </c>
      <c r="Y155" s="4"/>
      <c r="Z155" s="4"/>
      <c r="AA155" s="4"/>
      <c r="AB155" s="4"/>
      <c r="AC155" s="4"/>
      <c r="AD155" s="28"/>
      <c r="AE155" s="4"/>
      <c r="AF155" s="28"/>
      <c r="AH155" s="4"/>
      <c r="AJ155" s="4"/>
      <c r="AL155" s="4"/>
    </row>
    <row r="156" spans="1:38" ht="30.75" customHeight="1" x14ac:dyDescent="0.25">
      <c r="A156" s="114"/>
      <c r="B156" s="116"/>
      <c r="C156" s="106" t="s">
        <v>250</v>
      </c>
      <c r="D156" s="107"/>
      <c r="E156" s="107"/>
      <c r="F156" s="108"/>
      <c r="G156" s="32">
        <v>4200</v>
      </c>
      <c r="H156" s="30" t="s">
        <v>43</v>
      </c>
      <c r="I156" s="29"/>
      <c r="J156" s="31">
        <f t="shared" si="285"/>
        <v>0</v>
      </c>
      <c r="Y156" s="4"/>
      <c r="Z156" s="4"/>
      <c r="AA156" s="4"/>
      <c r="AB156" s="4"/>
      <c r="AC156" s="4"/>
      <c r="AD156" s="28"/>
      <c r="AE156" s="4"/>
      <c r="AF156" s="28"/>
      <c r="AH156" s="4"/>
      <c r="AJ156" s="4"/>
      <c r="AL156" s="4"/>
    </row>
    <row r="157" spans="1:38" ht="30.75" customHeight="1" x14ac:dyDescent="0.25">
      <c r="A157" s="114"/>
      <c r="B157" s="116"/>
      <c r="C157" s="106" t="s">
        <v>256</v>
      </c>
      <c r="D157" s="107"/>
      <c r="E157" s="107"/>
      <c r="F157" s="108"/>
      <c r="G157" s="32">
        <v>4200</v>
      </c>
      <c r="H157" s="30" t="s">
        <v>43</v>
      </c>
      <c r="I157" s="29"/>
      <c r="J157" s="31">
        <f t="shared" si="285"/>
        <v>0</v>
      </c>
      <c r="Y157" s="4"/>
      <c r="Z157" s="4"/>
      <c r="AA157" s="4"/>
      <c r="AB157" s="4"/>
      <c r="AC157" s="4"/>
      <c r="AD157" s="28"/>
      <c r="AE157" s="4"/>
      <c r="AF157" s="28"/>
      <c r="AH157" s="4"/>
      <c r="AJ157" s="4"/>
      <c r="AL157" s="4"/>
    </row>
    <row r="158" spans="1:38" ht="30.75" customHeight="1" x14ac:dyDescent="0.25">
      <c r="A158" s="114"/>
      <c r="B158" s="116"/>
      <c r="C158" s="106" t="s">
        <v>255</v>
      </c>
      <c r="D158" s="107"/>
      <c r="E158" s="107"/>
      <c r="F158" s="108"/>
      <c r="G158" s="32">
        <v>3700</v>
      </c>
      <c r="H158" s="30" t="s">
        <v>43</v>
      </c>
      <c r="I158" s="29"/>
      <c r="J158" s="31">
        <f t="shared" si="285"/>
        <v>0</v>
      </c>
      <c r="Y158" s="4"/>
      <c r="Z158" s="4"/>
      <c r="AA158" s="4"/>
      <c r="AB158" s="4"/>
      <c r="AC158" s="4"/>
      <c r="AD158" s="28"/>
      <c r="AE158" s="4"/>
      <c r="AF158" s="28"/>
      <c r="AH158" s="4"/>
      <c r="AJ158" s="4"/>
      <c r="AL158" s="4"/>
    </row>
    <row r="159" spans="1:38" ht="30.75" customHeight="1" x14ac:dyDescent="0.25">
      <c r="A159" s="114"/>
      <c r="B159" s="116"/>
      <c r="C159" s="106" t="s">
        <v>251</v>
      </c>
      <c r="D159" s="107"/>
      <c r="E159" s="107"/>
      <c r="F159" s="108"/>
      <c r="G159" s="32">
        <v>3700</v>
      </c>
      <c r="H159" s="30" t="s">
        <v>43</v>
      </c>
      <c r="I159" s="29"/>
      <c r="J159" s="31">
        <f t="shared" si="285"/>
        <v>0</v>
      </c>
      <c r="Y159" s="4"/>
      <c r="Z159" s="4"/>
      <c r="AA159" s="4"/>
      <c r="AB159" s="4"/>
      <c r="AC159" s="4"/>
      <c r="AD159" s="28"/>
      <c r="AE159" s="4"/>
      <c r="AF159" s="28"/>
      <c r="AH159" s="4"/>
      <c r="AJ159" s="4"/>
      <c r="AL159" s="4"/>
    </row>
    <row r="160" spans="1:38" ht="30.75" customHeight="1" x14ac:dyDescent="0.25">
      <c r="A160" s="114"/>
      <c r="B160" s="116"/>
      <c r="C160" s="106" t="s">
        <v>252</v>
      </c>
      <c r="D160" s="107"/>
      <c r="E160" s="107"/>
      <c r="F160" s="108"/>
      <c r="G160" s="32">
        <v>1520</v>
      </c>
      <c r="H160" s="30" t="s">
        <v>43</v>
      </c>
      <c r="I160" s="29"/>
      <c r="J160" s="31">
        <f t="shared" si="285"/>
        <v>0</v>
      </c>
      <c r="Y160" s="4"/>
      <c r="Z160" s="4"/>
      <c r="AA160" s="4"/>
      <c r="AB160" s="4"/>
      <c r="AC160" s="4"/>
      <c r="AD160" s="28"/>
      <c r="AE160" s="4"/>
      <c r="AF160" s="28"/>
      <c r="AH160" s="4"/>
      <c r="AJ160" s="4"/>
      <c r="AL160" s="4"/>
    </row>
    <row r="161" spans="1:38" ht="30.75" customHeight="1" x14ac:dyDescent="0.25">
      <c r="A161" s="114"/>
      <c r="B161" s="116"/>
      <c r="C161" s="106" t="s">
        <v>253</v>
      </c>
      <c r="D161" s="107"/>
      <c r="E161" s="107"/>
      <c r="F161" s="108"/>
      <c r="G161" s="32">
        <v>1520</v>
      </c>
      <c r="H161" s="30" t="s">
        <v>43</v>
      </c>
      <c r="I161" s="29"/>
      <c r="J161" s="31">
        <f t="shared" si="285"/>
        <v>0</v>
      </c>
      <c r="Y161" s="4"/>
      <c r="Z161" s="4"/>
      <c r="AA161" s="4"/>
      <c r="AB161" s="4"/>
      <c r="AC161" s="4"/>
      <c r="AD161" s="28"/>
      <c r="AE161" s="4"/>
      <c r="AF161" s="28"/>
      <c r="AH161" s="4"/>
      <c r="AJ161" s="4"/>
      <c r="AL161" s="4"/>
    </row>
    <row r="162" spans="1:38" ht="30.75" customHeight="1" x14ac:dyDescent="0.25">
      <c r="A162" s="114"/>
      <c r="B162" s="116"/>
      <c r="C162" s="106" t="s">
        <v>254</v>
      </c>
      <c r="D162" s="107"/>
      <c r="E162" s="107"/>
      <c r="F162" s="108"/>
      <c r="G162" s="32">
        <v>1520</v>
      </c>
      <c r="H162" s="30" t="s">
        <v>43</v>
      </c>
      <c r="I162" s="29"/>
      <c r="J162" s="31">
        <f t="shared" si="285"/>
        <v>0</v>
      </c>
      <c r="Y162" s="4"/>
      <c r="Z162" s="4"/>
      <c r="AA162" s="4"/>
      <c r="AB162" s="4"/>
      <c r="AC162" s="4"/>
      <c r="AD162" s="28"/>
      <c r="AE162" s="4"/>
      <c r="AF162" s="28"/>
      <c r="AH162" s="4"/>
      <c r="AJ162" s="4"/>
      <c r="AL162" s="4"/>
    </row>
    <row r="163" spans="1:38" ht="17.25" customHeight="1" thickBot="1" x14ac:dyDescent="0.3">
      <c r="A163" s="102"/>
      <c r="B163" s="103"/>
      <c r="C163" s="104"/>
      <c r="D163" s="104"/>
      <c r="E163" s="104"/>
      <c r="F163" s="104"/>
      <c r="G163" s="104"/>
      <c r="H163" s="104"/>
      <c r="I163" s="104"/>
      <c r="J163" s="105"/>
    </row>
    <row r="164" spans="1:38" ht="34.5" customHeight="1" thickBot="1" x14ac:dyDescent="0.3">
      <c r="A164" s="94" t="s">
        <v>62</v>
      </c>
      <c r="B164" s="95"/>
      <c r="C164" s="95"/>
      <c r="D164" s="95"/>
      <c r="E164" s="95"/>
      <c r="F164" s="95"/>
      <c r="G164" s="95"/>
      <c r="H164" s="95"/>
      <c r="I164" s="96">
        <f>SUM(J11:J162)</f>
        <v>0</v>
      </c>
      <c r="J164" s="97"/>
      <c r="W164" s="4"/>
      <c r="X164" s="4"/>
      <c r="Z164" s="4"/>
      <c r="AA164" s="4"/>
      <c r="AB164" s="4"/>
      <c r="AC164" s="4"/>
      <c r="AD164" s="4"/>
      <c r="AE164" s="4"/>
      <c r="AF164" s="4"/>
      <c r="AH164" s="4"/>
      <c r="AJ164" s="4"/>
      <c r="AL164" s="4"/>
    </row>
    <row r="165" spans="1:38" x14ac:dyDescent="0.25">
      <c r="A165" s="18"/>
      <c r="W165" s="4"/>
      <c r="X165" s="4"/>
      <c r="Z165" s="4"/>
      <c r="AA165" s="4"/>
      <c r="AB165" s="4"/>
      <c r="AC165" s="4"/>
      <c r="AD165" s="4"/>
      <c r="AE165" s="4"/>
      <c r="AF165" s="4"/>
      <c r="AH165" s="4"/>
      <c r="AJ165" s="4"/>
      <c r="AL165" s="4"/>
    </row>
    <row r="166" spans="1:38" ht="23.25" customHeight="1" x14ac:dyDescent="0.25">
      <c r="A166" s="98" t="s">
        <v>108</v>
      </c>
      <c r="B166" s="99"/>
      <c r="C166" s="99"/>
      <c r="D166" s="99"/>
      <c r="E166" s="99"/>
      <c r="F166" s="100"/>
      <c r="G166" s="17"/>
      <c r="H166" s="17"/>
      <c r="I166" s="17"/>
      <c r="J166" s="17"/>
      <c r="W166" s="4"/>
      <c r="X166" s="4"/>
      <c r="Z166" s="4"/>
      <c r="AA166" s="4"/>
      <c r="AB166" s="4"/>
      <c r="AC166" s="4"/>
      <c r="AD166" s="4"/>
      <c r="AE166" s="4"/>
      <c r="AF166" s="4"/>
      <c r="AH166" s="4"/>
      <c r="AJ166" s="4"/>
      <c r="AL166" s="4"/>
    </row>
    <row r="167" spans="1:38" ht="35.25" customHeight="1" x14ac:dyDescent="0.25">
      <c r="A167" s="101" t="s">
        <v>109</v>
      </c>
      <c r="B167" s="101"/>
      <c r="C167" s="101"/>
      <c r="D167" s="101"/>
      <c r="E167" s="101"/>
      <c r="F167" s="101"/>
      <c r="G167" s="17"/>
      <c r="H167" s="17"/>
      <c r="I167" s="17"/>
      <c r="J167" s="17"/>
    </row>
    <row r="168" spans="1:38" ht="35.25" customHeight="1" x14ac:dyDescent="0.25">
      <c r="A168" s="101" t="s">
        <v>313</v>
      </c>
      <c r="B168" s="101"/>
      <c r="C168" s="101"/>
      <c r="D168" s="101"/>
      <c r="E168" s="101"/>
      <c r="F168" s="101"/>
      <c r="G168" s="17"/>
      <c r="H168" s="17"/>
      <c r="I168" s="17"/>
      <c r="J168" s="17"/>
    </row>
  </sheetData>
  <mergeCells count="56">
    <mergeCell ref="A8:I8"/>
    <mergeCell ref="T8:X8"/>
    <mergeCell ref="Z8:AF8"/>
    <mergeCell ref="D2:F6"/>
    <mergeCell ref="G2:G6"/>
    <mergeCell ref="AD3:AF3"/>
    <mergeCell ref="AD4:AF4"/>
    <mergeCell ref="D7:F7"/>
    <mergeCell ref="C116:J116"/>
    <mergeCell ref="C10:J10"/>
    <mergeCell ref="C19:J19"/>
    <mergeCell ref="C26:J26"/>
    <mergeCell ref="C31:J31"/>
    <mergeCell ref="C35:J35"/>
    <mergeCell ref="C37:J37"/>
    <mergeCell ref="C52:J52"/>
    <mergeCell ref="C61:J61"/>
    <mergeCell ref="C103:J103"/>
    <mergeCell ref="C106:J106"/>
    <mergeCell ref="C109:J109"/>
    <mergeCell ref="C65:J65"/>
    <mergeCell ref="C100:J100"/>
    <mergeCell ref="C151:F151"/>
    <mergeCell ref="C123:J123"/>
    <mergeCell ref="C132:J132"/>
    <mergeCell ref="C134:J134"/>
    <mergeCell ref="A141:J141"/>
    <mergeCell ref="A142:A162"/>
    <mergeCell ref="B142:B162"/>
    <mergeCell ref="C142:F142"/>
    <mergeCell ref="C143:F143"/>
    <mergeCell ref="C144:F144"/>
    <mergeCell ref="C145:F145"/>
    <mergeCell ref="C146:F146"/>
    <mergeCell ref="C147:F147"/>
    <mergeCell ref="C148:F148"/>
    <mergeCell ref="C149:F149"/>
    <mergeCell ref="C150:F150"/>
    <mergeCell ref="A163:J163"/>
    <mergeCell ref="C152:F152"/>
    <mergeCell ref="C153:F153"/>
    <mergeCell ref="C154:F154"/>
    <mergeCell ref="C155:F155"/>
    <mergeCell ref="C156:F156"/>
    <mergeCell ref="C157:F157"/>
    <mergeCell ref="C158:F158"/>
    <mergeCell ref="C159:F159"/>
    <mergeCell ref="C160:F160"/>
    <mergeCell ref="C161:F161"/>
    <mergeCell ref="C162:F162"/>
    <mergeCell ref="A164:H164"/>
    <mergeCell ref="I164:J164"/>
    <mergeCell ref="A166:F166"/>
    <mergeCell ref="A167:C167"/>
    <mergeCell ref="D167:F168"/>
    <mergeCell ref="A168:C168"/>
  </mergeCells>
  <conditionalFormatting sqref="G11 G13:G18 G32:G34">
    <cfRule type="expression" dxfId="16" priority="3">
      <formula>$G$9=$C$7</formula>
    </cfRule>
  </conditionalFormatting>
  <conditionalFormatting sqref="G20:G21 G23:G25">
    <cfRule type="expression" dxfId="15" priority="32">
      <formula>$G$9=$C$7</formula>
    </cfRule>
  </conditionalFormatting>
  <conditionalFormatting sqref="G27:G30">
    <cfRule type="expression" dxfId="14" priority="31">
      <formula>$G$9=$C$7</formula>
    </cfRule>
  </conditionalFormatting>
  <conditionalFormatting sqref="G36">
    <cfRule type="expression" dxfId="13" priority="27">
      <formula>$G$9=$C$7</formula>
    </cfRule>
  </conditionalFormatting>
  <conditionalFormatting sqref="G38:G51">
    <cfRule type="expression" dxfId="12" priority="25">
      <formula>$G$9=$C$7</formula>
    </cfRule>
  </conditionalFormatting>
  <conditionalFormatting sqref="G53:G60">
    <cfRule type="expression" dxfId="11" priority="24">
      <formula>$G$9=$C$7</formula>
    </cfRule>
  </conditionalFormatting>
  <conditionalFormatting sqref="G62:G64">
    <cfRule type="expression" dxfId="10" priority="21">
      <formula>$G$9=$C$7</formula>
    </cfRule>
  </conditionalFormatting>
  <conditionalFormatting sqref="G66:G99">
    <cfRule type="expression" dxfId="9" priority="6">
      <formula>$G$9=$C$7</formula>
    </cfRule>
  </conditionalFormatting>
  <conditionalFormatting sqref="G101:G102">
    <cfRule type="expression" dxfId="8" priority="9">
      <formula>$G$9=$C$7</formula>
    </cfRule>
  </conditionalFormatting>
  <conditionalFormatting sqref="G104:G105">
    <cfRule type="expression" dxfId="7" priority="19">
      <formula>$G$9=$C$7</formula>
    </cfRule>
  </conditionalFormatting>
  <conditionalFormatting sqref="G107:G108">
    <cfRule type="expression" dxfId="6" priority="17">
      <formula>$G$9=$C$7</formula>
    </cfRule>
  </conditionalFormatting>
  <conditionalFormatting sqref="G110:G115">
    <cfRule type="expression" dxfId="5" priority="16">
      <formula>$G$9=$C$7</formula>
    </cfRule>
  </conditionalFormatting>
  <conditionalFormatting sqref="G117:G122">
    <cfRule type="expression" dxfId="4" priority="15">
      <formula>$G$9=$C$7</formula>
    </cfRule>
  </conditionalFormatting>
  <conditionalFormatting sqref="G124:G130">
    <cfRule type="expression" dxfId="3" priority="5">
      <formula>$G$9=$C$7</formula>
    </cfRule>
  </conditionalFormatting>
  <conditionalFormatting sqref="G133 G135:G140">
    <cfRule type="expression" dxfId="2" priority="79">
      <formula>$G$9=$C$7</formula>
    </cfRule>
  </conditionalFormatting>
  <conditionalFormatting sqref="G12">
    <cfRule type="expression" dxfId="1" priority="2">
      <formula>$G$9=$C$7</formula>
    </cfRule>
  </conditionalFormatting>
  <conditionalFormatting sqref="G22">
    <cfRule type="expression" dxfId="0" priority="1">
      <formula>$G$9=$C$7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6</xdr:col>
                    <xdr:colOff>942975</xdr:colOff>
                    <xdr:row>6</xdr:row>
                    <xdr:rowOff>9525</xdr:rowOff>
                  </from>
                  <to>
                    <xdr:col>6</xdr:col>
                    <xdr:colOff>2752725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4</xdr:col>
                    <xdr:colOff>133350</xdr:colOff>
                    <xdr:row>6</xdr:row>
                    <xdr:rowOff>9525</xdr:rowOff>
                  </from>
                  <to>
                    <xdr:col>5</xdr:col>
                    <xdr:colOff>847725</xdr:colOff>
                    <xdr:row>6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KRONbuild</vt:lpstr>
      <vt:lpstr>Описание продукции</vt:lpstr>
      <vt:lpstr>-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2022-05-20T07:10:32Z</dcterms:created>
  <dcterms:modified xsi:type="dcterms:W3CDTF">2025-07-21T03:20:21Z</dcterms:modified>
</cp:coreProperties>
</file>